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9372" windowHeight="7872" activeTab="0"/>
  </bookViews>
  <sheets>
    <sheet name="BAM 1020" sheetId="1" r:id="rId1"/>
  </sheets>
  <externalReferences>
    <externalReference r:id="rId4"/>
    <externalReference r:id="rId5"/>
  </externalReferences>
  <definedNames>
    <definedName name="DD" localSheetId="0">'[1]TEOM Filter Change'!#REF!</definedName>
    <definedName name="DD">'[1]TEOM Filter Change'!#REF!</definedName>
    <definedName name="PASS" localSheetId="0">'[2]TeomFilterChange 1'!#REF!</definedName>
    <definedName name="PASS">#REF!</definedName>
    <definedName name="_xlnm.Print_Area" localSheetId="0">'BAM 1020'!$A$1:$T$93</definedName>
  </definedNames>
  <calcPr fullCalcOnLoad="1"/>
</workbook>
</file>

<file path=xl/sharedStrings.xml><?xml version="1.0" encoding="utf-8"?>
<sst xmlns="http://schemas.openxmlformats.org/spreadsheetml/2006/main" count="84" uniqueCount="65">
  <si>
    <t>BAM 1020 Calibration Report</t>
  </si>
  <si>
    <t>Calibration Performed by</t>
  </si>
  <si>
    <t>Instrument</t>
  </si>
  <si>
    <t>Date</t>
  </si>
  <si>
    <t>ID No.</t>
  </si>
  <si>
    <t>Location</t>
  </si>
  <si>
    <t>Calibration Equipment</t>
  </si>
  <si>
    <t>Flow Calibrator</t>
  </si>
  <si>
    <t>Temperature Sensor</t>
  </si>
  <si>
    <t>Pressure Sensor</t>
  </si>
  <si>
    <t>RH Sensor</t>
  </si>
  <si>
    <t>Initial Audit</t>
  </si>
  <si>
    <t>Size Selective Inlet</t>
  </si>
  <si>
    <t>Flow type</t>
  </si>
  <si>
    <t>External Ambient sensor</t>
  </si>
  <si>
    <t>Displayed</t>
  </si>
  <si>
    <t>Measured</t>
  </si>
  <si>
    <t>PASS / FAIL</t>
  </si>
  <si>
    <t>Ambient Temperature</t>
  </si>
  <si>
    <t>Technicians Signature</t>
  </si>
  <si>
    <t>Error</t>
  </si>
  <si>
    <t>Flow Audit</t>
  </si>
  <si>
    <t>Leak Check</t>
  </si>
  <si>
    <t>Post Calibration check</t>
  </si>
  <si>
    <t># Exit calibration menu before performing post calibration check.</t>
  </si>
  <si>
    <t>Model</t>
  </si>
  <si>
    <t>ID</t>
  </si>
  <si>
    <t>Ambient temp</t>
  </si>
  <si>
    <t>Ambient BP</t>
  </si>
  <si>
    <t>Displayed flow</t>
  </si>
  <si>
    <t xml:space="preserve"> Flow 1</t>
  </si>
  <si>
    <t xml:space="preserve"> Flow 2</t>
  </si>
  <si>
    <t xml:space="preserve"> Flow 3</t>
  </si>
  <si>
    <t>Ambient Pressure (Torr)</t>
  </si>
  <si>
    <t>Filter Temperature</t>
  </si>
  <si>
    <t>Filter RH</t>
  </si>
  <si>
    <t>Factory Calibration</t>
  </si>
  <si>
    <t>Test Result</t>
  </si>
  <si>
    <t>% Difference</t>
  </si>
  <si>
    <t>Calibration (6 Monthly)</t>
  </si>
  <si>
    <t>Self Test</t>
  </si>
  <si>
    <t xml:space="preserve">Membrane Test </t>
  </si>
  <si>
    <t xml:space="preserve">Filter Sensor Calibration </t>
  </si>
  <si>
    <t>Pass / Fail</t>
  </si>
  <si>
    <t>Final Leak Check</t>
  </si>
  <si>
    <t xml:space="preserve">Flow Calibration </t>
  </si>
  <si>
    <t>* Flows must be within 0.2 lpm</t>
  </si>
  <si>
    <t>Flow must be within 5%</t>
  </si>
  <si>
    <r>
      <t xml:space="preserve">Must be within </t>
    </r>
    <r>
      <rPr>
        <u val="single"/>
        <sz val="8"/>
        <rFont val="Arial"/>
        <family val="2"/>
      </rPr>
      <t>+</t>
    </r>
    <r>
      <rPr>
        <sz val="8"/>
        <rFont val="Arial"/>
        <family val="2"/>
      </rPr>
      <t xml:space="preserve"> 10 </t>
    </r>
  </si>
  <si>
    <r>
      <t xml:space="preserve">Must be within </t>
    </r>
    <r>
      <rPr>
        <u val="single"/>
        <sz val="8"/>
        <rFont val="Arial"/>
        <family val="2"/>
      </rPr>
      <t>+</t>
    </r>
    <r>
      <rPr>
        <sz val="8"/>
        <rFont val="Arial"/>
        <family val="2"/>
      </rPr>
      <t xml:space="preserve"> 2.5 °C</t>
    </r>
  </si>
  <si>
    <t xml:space="preserve">Date:                   </t>
  </si>
  <si>
    <t>Cherokee Nation     Environmental Programs</t>
  </si>
  <si>
    <t>Site</t>
  </si>
  <si>
    <t>Stilwell Ncore</t>
  </si>
  <si>
    <t>MetOne BAM 1020</t>
  </si>
  <si>
    <t>n/a</t>
  </si>
  <si>
    <t>K1143</t>
  </si>
  <si>
    <t>* Clean Nozzle and Vane</t>
  </si>
  <si>
    <t>BX-596</t>
  </si>
  <si>
    <t>Volumetric</t>
  </si>
  <si>
    <t xml:space="preserve">Notes:  </t>
  </si>
  <si>
    <t>on site</t>
  </si>
  <si>
    <t>BGI DeltaCal</t>
  </si>
  <si>
    <t>#1 - SN: 88</t>
  </si>
  <si>
    <t>xxxx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</si>
</sst>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0.0%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Book Antiqua"/>
      <family val="1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color indexed="55"/>
      <name val="Arial"/>
      <family val="2"/>
    </font>
    <font>
      <sz val="10"/>
      <name val="Calibri"/>
      <family val="2"/>
    </font>
    <font>
      <b/>
      <u val="single"/>
      <sz val="10"/>
      <name val="Arial"/>
      <family val="2"/>
    </font>
    <font>
      <b/>
      <sz val="8"/>
      <name val="Arial"/>
      <family val="2"/>
    </font>
    <font>
      <u val="single"/>
      <sz val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31" borderId="7" applyNumberFormat="0" applyFont="0" applyAlignment="0" applyProtection="0"/>
    <xf numFmtId="0" fontId="42" fillId="26" borderId="8" applyNumberForma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23">
    <xf numFmtId="0" fontId="0" fillId="0" borderId="0" xfId="0" applyFont="1" applyAlignment="1">
      <alignment/>
    </xf>
    <xf numFmtId="0" fontId="2" fillId="0" borderId="0" xfId="56">
      <alignment/>
      <protection/>
    </xf>
    <xf numFmtId="0" fontId="3" fillId="0" borderId="0" xfId="56" applyFont="1" applyFill="1" applyAlignment="1">
      <alignment horizontal="center" wrapText="1"/>
      <protection/>
    </xf>
    <xf numFmtId="0" fontId="5" fillId="0" borderId="0" xfId="56" applyFont="1" applyAlignment="1">
      <alignment horizontal="left"/>
      <protection/>
    </xf>
    <xf numFmtId="0" fontId="3" fillId="0" borderId="0" xfId="56" applyFont="1" applyBorder="1" applyAlignment="1">
      <alignment horizontal="left"/>
      <protection/>
    </xf>
    <xf numFmtId="0" fontId="2" fillId="0" borderId="0" xfId="56" applyFill="1">
      <alignment/>
      <protection/>
    </xf>
    <xf numFmtId="0" fontId="3" fillId="0" borderId="0" xfId="56" applyFont="1" applyAlignment="1">
      <alignment horizontal="center"/>
      <protection/>
    </xf>
    <xf numFmtId="0" fontId="2" fillId="0" borderId="0" xfId="56" applyAlignment="1">
      <alignment/>
      <protection/>
    </xf>
    <xf numFmtId="0" fontId="2" fillId="0" borderId="0" xfId="56" applyFont="1">
      <alignment/>
      <protection/>
    </xf>
    <xf numFmtId="0" fontId="3" fillId="0" borderId="0" xfId="56" applyFont="1" applyBorder="1" applyAlignment="1">
      <alignment horizontal="center"/>
      <protection/>
    </xf>
    <xf numFmtId="0" fontId="3" fillId="0" borderId="0" xfId="56" applyFont="1">
      <alignment/>
      <protection/>
    </xf>
    <xf numFmtId="0" fontId="3" fillId="0" borderId="0" xfId="56" applyFont="1" applyBorder="1" applyAlignment="1">
      <alignment horizontal="center" wrapText="1"/>
      <protection/>
    </xf>
    <xf numFmtId="0" fontId="2" fillId="0" borderId="0" xfId="56" applyBorder="1" applyAlignment="1">
      <alignment horizontal="center"/>
      <protection/>
    </xf>
    <xf numFmtId="0" fontId="3" fillId="0" borderId="0" xfId="56" applyFont="1" applyBorder="1" applyAlignment="1">
      <alignment/>
      <protection/>
    </xf>
    <xf numFmtId="165" fontId="2" fillId="0" borderId="0" xfId="56" applyNumberFormat="1" applyBorder="1" applyAlignment="1">
      <alignment horizontal="center"/>
      <protection/>
    </xf>
    <xf numFmtId="0" fontId="2" fillId="0" borderId="0" xfId="56" applyBorder="1" applyAlignment="1">
      <alignment/>
      <protection/>
    </xf>
    <xf numFmtId="0" fontId="3" fillId="0" borderId="0" xfId="56" applyFont="1" applyBorder="1" applyAlignment="1">
      <alignment horizontal="center" vertical="center"/>
      <protection/>
    </xf>
    <xf numFmtId="0" fontId="2" fillId="0" borderId="0" xfId="56" applyBorder="1" applyAlignment="1">
      <alignment horizontal="center" vertical="center"/>
      <protection/>
    </xf>
    <xf numFmtId="0" fontId="2" fillId="0" borderId="0" xfId="55">
      <alignment/>
      <protection/>
    </xf>
    <xf numFmtId="0" fontId="3" fillId="0" borderId="0" xfId="56" applyFont="1" applyAlignment="1">
      <alignment horizontal="left"/>
      <protection/>
    </xf>
    <xf numFmtId="0" fontId="2" fillId="32" borderId="10" xfId="56" applyFill="1" applyBorder="1" applyAlignment="1">
      <alignment horizontal="center"/>
      <protection/>
    </xf>
    <xf numFmtId="0" fontId="3" fillId="0" borderId="0" xfId="56" applyFont="1" applyFill="1" applyBorder="1" applyAlignment="1">
      <alignment horizontal="center"/>
      <protection/>
    </xf>
    <xf numFmtId="0" fontId="7" fillId="0" borderId="0" xfId="56" applyFont="1" applyAlignment="1">
      <alignment horizontal="left"/>
      <protection/>
    </xf>
    <xf numFmtId="166" fontId="3" fillId="0" borderId="0" xfId="56" applyNumberFormat="1" applyFont="1" applyFill="1" applyBorder="1" applyAlignment="1">
      <alignment horizontal="center"/>
      <protection/>
    </xf>
    <xf numFmtId="0" fontId="8" fillId="0" borderId="0" xfId="56" applyFont="1" applyFill="1" applyBorder="1" applyAlignment="1">
      <alignment horizontal="center"/>
      <protection/>
    </xf>
    <xf numFmtId="0" fontId="9" fillId="0" borderId="0" xfId="56" applyFont="1">
      <alignment/>
      <protection/>
    </xf>
    <xf numFmtId="164" fontId="3" fillId="0" borderId="0" xfId="56" applyNumberFormat="1" applyFont="1" applyBorder="1" applyAlignment="1">
      <alignment horizontal="center"/>
      <protection/>
    </xf>
    <xf numFmtId="1" fontId="3" fillId="0" borderId="0" xfId="56" applyNumberFormat="1" applyFont="1" applyFill="1" applyBorder="1" applyAlignment="1">
      <alignment horizontal="center"/>
      <protection/>
    </xf>
    <xf numFmtId="0" fontId="10" fillId="0" borderId="0" xfId="56" applyFont="1">
      <alignment/>
      <protection/>
    </xf>
    <xf numFmtId="0" fontId="10" fillId="0" borderId="0" xfId="56" applyFont="1" applyAlignment="1">
      <alignment horizontal="left"/>
      <protection/>
    </xf>
    <xf numFmtId="0" fontId="3" fillId="0" borderId="0" xfId="56" applyFont="1" applyFill="1" applyAlignment="1">
      <alignment horizontal="center"/>
      <protection/>
    </xf>
    <xf numFmtId="0" fontId="2" fillId="32" borderId="10" xfId="56" applyFill="1" applyBorder="1">
      <alignment/>
      <protection/>
    </xf>
    <xf numFmtId="0" fontId="3" fillId="0" borderId="10" xfId="56" applyFont="1" applyBorder="1" applyAlignment="1">
      <alignment/>
      <protection/>
    </xf>
    <xf numFmtId="0" fontId="5" fillId="0" borderId="0" xfId="56" applyFont="1">
      <alignment/>
      <protection/>
    </xf>
    <xf numFmtId="0" fontId="11" fillId="0" borderId="0" xfId="56" applyFont="1" applyAlignment="1">
      <alignment vertical="center"/>
      <protection/>
    </xf>
    <xf numFmtId="0" fontId="5" fillId="0" borderId="0" xfId="56" applyFont="1" applyFill="1" applyBorder="1" applyAlignment="1">
      <alignment horizontal="left"/>
      <protection/>
    </xf>
    <xf numFmtId="0" fontId="0" fillId="0" borderId="0" xfId="0" applyAlignment="1">
      <alignment horizontal="left"/>
    </xf>
    <xf numFmtId="0" fontId="2" fillId="0" borderId="0" xfId="56" applyFont="1" applyAlignment="1">
      <alignment horizontal="left"/>
      <protection/>
    </xf>
    <xf numFmtId="0" fontId="3" fillId="33" borderId="11" xfId="56" applyFont="1" applyFill="1" applyBorder="1" applyAlignment="1">
      <alignment horizontal="center"/>
      <protection/>
    </xf>
    <xf numFmtId="0" fontId="3" fillId="33" borderId="12" xfId="56" applyFont="1" applyFill="1" applyBorder="1" applyAlignment="1">
      <alignment horizontal="center"/>
      <protection/>
    </xf>
    <xf numFmtId="0" fontId="3" fillId="33" borderId="13" xfId="56" applyFont="1" applyFill="1" applyBorder="1" applyAlignment="1">
      <alignment horizontal="center"/>
      <protection/>
    </xf>
    <xf numFmtId="0" fontId="3" fillId="0" borderId="11" xfId="56" applyFont="1" applyBorder="1" applyAlignment="1">
      <alignment horizontal="left"/>
      <protection/>
    </xf>
    <xf numFmtId="0" fontId="3" fillId="0" borderId="12" xfId="56" applyFont="1" applyBorder="1" applyAlignment="1">
      <alignment horizontal="left"/>
      <protection/>
    </xf>
    <xf numFmtId="0" fontId="3" fillId="0" borderId="13" xfId="56" applyFont="1" applyBorder="1" applyAlignment="1">
      <alignment horizontal="left"/>
      <protection/>
    </xf>
    <xf numFmtId="0" fontId="2" fillId="33" borderId="11" xfId="56" applyFont="1" applyFill="1" applyBorder="1" applyAlignment="1">
      <alignment horizontal="center"/>
      <protection/>
    </xf>
    <xf numFmtId="0" fontId="2" fillId="33" borderId="12" xfId="56" applyFont="1" applyFill="1" applyBorder="1" applyAlignment="1">
      <alignment horizontal="center"/>
      <protection/>
    </xf>
    <xf numFmtId="0" fontId="2" fillId="33" borderId="13" xfId="56" applyFont="1" applyFill="1" applyBorder="1" applyAlignment="1">
      <alignment horizontal="center"/>
      <protection/>
    </xf>
    <xf numFmtId="14" fontId="2" fillId="33" borderId="10" xfId="56" applyNumberFormat="1" applyFont="1" applyFill="1" applyBorder="1" applyAlignment="1">
      <alignment horizontal="center"/>
      <protection/>
    </xf>
    <xf numFmtId="0" fontId="2" fillId="33" borderId="10" xfId="56" applyFont="1" applyFill="1" applyBorder="1" applyAlignment="1">
      <alignment horizontal="center"/>
      <protection/>
    </xf>
    <xf numFmtId="0" fontId="2" fillId="33" borderId="10" xfId="56" applyFont="1" applyFill="1" applyBorder="1" applyAlignment="1">
      <alignment horizontal="center"/>
      <protection/>
    </xf>
    <xf numFmtId="0" fontId="3" fillId="34" borderId="0" xfId="56" applyFont="1" applyFill="1" applyAlignment="1">
      <alignment horizontal="center"/>
      <protection/>
    </xf>
    <xf numFmtId="0" fontId="3" fillId="0" borderId="0" xfId="56" applyFont="1" applyBorder="1" applyAlignment="1">
      <alignment horizontal="center"/>
      <protection/>
    </xf>
    <xf numFmtId="0" fontId="2" fillId="0" borderId="10" xfId="56" applyFont="1" applyBorder="1" applyAlignment="1">
      <alignment horizontal="center"/>
      <protection/>
    </xf>
    <xf numFmtId="0" fontId="2" fillId="0" borderId="10" xfId="56" applyBorder="1" applyAlignment="1">
      <alignment horizontal="center"/>
      <protection/>
    </xf>
    <xf numFmtId="0" fontId="3" fillId="0" borderId="14" xfId="56" applyFont="1" applyBorder="1" applyAlignment="1">
      <alignment horizontal="center"/>
      <protection/>
    </xf>
    <xf numFmtId="0" fontId="3" fillId="0" borderId="11" xfId="56" applyFont="1" applyBorder="1" applyAlignment="1">
      <alignment horizontal="center"/>
      <protection/>
    </xf>
    <xf numFmtId="0" fontId="3" fillId="0" borderId="12" xfId="56" applyFont="1" applyBorder="1" applyAlignment="1">
      <alignment horizontal="center"/>
      <protection/>
    </xf>
    <xf numFmtId="0" fontId="4" fillId="32" borderId="0" xfId="56" applyFont="1" applyFill="1" applyAlignment="1">
      <alignment horizontal="center" vertical="center" wrapText="1"/>
      <protection/>
    </xf>
    <xf numFmtId="0" fontId="2" fillId="0" borderId="11" xfId="56" applyFont="1" applyBorder="1" applyAlignment="1">
      <alignment horizontal="center"/>
      <protection/>
    </xf>
    <xf numFmtId="0" fontId="2" fillId="0" borderId="12" xfId="56" applyBorder="1" applyAlignment="1">
      <alignment horizontal="center"/>
      <protection/>
    </xf>
    <xf numFmtId="0" fontId="2" fillId="0" borderId="13" xfId="56" applyBorder="1" applyAlignment="1">
      <alignment horizontal="center"/>
      <protection/>
    </xf>
    <xf numFmtId="0" fontId="3" fillId="0" borderId="0" xfId="56" applyFont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7" fillId="0" borderId="11" xfId="56" applyFont="1" applyBorder="1" applyAlignment="1">
      <alignment horizontal="left"/>
      <protection/>
    </xf>
    <xf numFmtId="0" fontId="7" fillId="0" borderId="12" xfId="56" applyFont="1" applyBorder="1" applyAlignment="1">
      <alignment horizontal="left"/>
      <protection/>
    </xf>
    <xf numFmtId="0" fontId="7" fillId="0" borderId="13" xfId="56" applyFont="1" applyBorder="1" applyAlignment="1">
      <alignment horizontal="left"/>
      <protection/>
    </xf>
    <xf numFmtId="0" fontId="2" fillId="0" borderId="12" xfId="56" applyFont="1" applyBorder="1" applyAlignment="1">
      <alignment horizontal="center"/>
      <protection/>
    </xf>
    <xf numFmtId="0" fontId="2" fillId="0" borderId="13" xfId="56" applyFont="1" applyBorder="1" applyAlignment="1">
      <alignment horizontal="center"/>
      <protection/>
    </xf>
    <xf numFmtId="0" fontId="3" fillId="0" borderId="13" xfId="56" applyFont="1" applyBorder="1" applyAlignment="1">
      <alignment horizontal="center"/>
      <protection/>
    </xf>
    <xf numFmtId="0" fontId="6" fillId="0" borderId="10" xfId="56" applyFont="1" applyBorder="1" applyAlignment="1">
      <alignment horizontal="center"/>
      <protection/>
    </xf>
    <xf numFmtId="0" fontId="3" fillId="34" borderId="11" xfId="56" applyFont="1" applyFill="1" applyBorder="1" applyAlignment="1">
      <alignment horizontal="center"/>
      <protection/>
    </xf>
    <xf numFmtId="0" fontId="3" fillId="34" borderId="12" xfId="56" applyFont="1" applyFill="1" applyBorder="1" applyAlignment="1">
      <alignment horizontal="center"/>
      <protection/>
    </xf>
    <xf numFmtId="0" fontId="3" fillId="34" borderId="13" xfId="56" applyFont="1" applyFill="1" applyBorder="1" applyAlignment="1">
      <alignment horizontal="center"/>
      <protection/>
    </xf>
    <xf numFmtId="164" fontId="3" fillId="0" borderId="11" xfId="56" applyNumberFormat="1" applyFont="1" applyBorder="1" applyAlignment="1">
      <alignment horizontal="center"/>
      <protection/>
    </xf>
    <xf numFmtId="164" fontId="3" fillId="0" borderId="12" xfId="56" applyNumberFormat="1" applyFont="1" applyBorder="1" applyAlignment="1">
      <alignment horizontal="center"/>
      <protection/>
    </xf>
    <xf numFmtId="164" fontId="3" fillId="0" borderId="13" xfId="56" applyNumberFormat="1" applyFont="1" applyBorder="1" applyAlignment="1">
      <alignment horizontal="center"/>
      <protection/>
    </xf>
    <xf numFmtId="166" fontId="3" fillId="34" borderId="10" xfId="56" applyNumberFormat="1" applyFont="1" applyFill="1" applyBorder="1" applyAlignment="1">
      <alignment horizontal="center"/>
      <protection/>
    </xf>
    <xf numFmtId="0" fontId="3" fillId="32" borderId="0" xfId="56" applyFont="1" applyFill="1" applyAlignment="1">
      <alignment horizontal="center"/>
      <protection/>
    </xf>
    <xf numFmtId="0" fontId="3" fillId="34" borderId="10" xfId="56" applyFont="1" applyFill="1" applyBorder="1" applyAlignment="1">
      <alignment horizontal="center"/>
      <protection/>
    </xf>
    <xf numFmtId="0" fontId="3" fillId="0" borderId="0" xfId="56" applyFont="1" applyAlignment="1">
      <alignment horizontal="center"/>
      <protection/>
    </xf>
    <xf numFmtId="0" fontId="3" fillId="0" borderId="15" xfId="56" applyFont="1" applyFill="1" applyBorder="1" applyAlignment="1">
      <alignment horizontal="center"/>
      <protection/>
    </xf>
    <xf numFmtId="0" fontId="3" fillId="0" borderId="0" xfId="56" applyFont="1" applyFill="1" applyBorder="1" applyAlignment="1">
      <alignment horizontal="center"/>
      <protection/>
    </xf>
    <xf numFmtId="164" fontId="3" fillId="33" borderId="11" xfId="56" applyNumberFormat="1" applyFont="1" applyFill="1" applyBorder="1" applyAlignment="1">
      <alignment horizontal="center"/>
      <protection/>
    </xf>
    <xf numFmtId="164" fontId="3" fillId="33" borderId="12" xfId="56" applyNumberFormat="1" applyFont="1" applyFill="1" applyBorder="1" applyAlignment="1">
      <alignment horizontal="center"/>
      <protection/>
    </xf>
    <xf numFmtId="164" fontId="3" fillId="33" borderId="13" xfId="56" applyNumberFormat="1" applyFont="1" applyFill="1" applyBorder="1" applyAlignment="1">
      <alignment horizontal="center"/>
      <protection/>
    </xf>
    <xf numFmtId="0" fontId="3" fillId="0" borderId="16" xfId="56" applyFont="1" applyBorder="1" applyAlignment="1">
      <alignment horizontal="center" vertical="center" wrapText="1"/>
      <protection/>
    </xf>
    <xf numFmtId="0" fontId="3" fillId="0" borderId="17" xfId="56" applyFont="1" applyBorder="1" applyAlignment="1">
      <alignment horizontal="center" vertical="center" wrapText="1"/>
      <protection/>
    </xf>
    <xf numFmtId="0" fontId="3" fillId="0" borderId="18" xfId="56" applyFont="1" applyBorder="1" applyAlignment="1">
      <alignment horizontal="center" vertical="center" wrapText="1"/>
      <protection/>
    </xf>
    <xf numFmtId="0" fontId="3" fillId="0" borderId="19" xfId="56" applyFont="1" applyBorder="1" applyAlignment="1">
      <alignment horizontal="center" vertical="center" wrapText="1"/>
      <protection/>
    </xf>
    <xf numFmtId="0" fontId="2" fillId="0" borderId="10" xfId="55" applyBorder="1" applyAlignment="1">
      <alignment horizontal="left" vertical="center"/>
      <protection/>
    </xf>
    <xf numFmtId="2" fontId="3" fillId="33" borderId="11" xfId="56" applyNumberFormat="1" applyFont="1" applyFill="1" applyBorder="1" applyAlignment="1">
      <alignment horizontal="center"/>
      <protection/>
    </xf>
    <xf numFmtId="2" fontId="3" fillId="33" borderId="12" xfId="56" applyNumberFormat="1" applyFont="1" applyFill="1" applyBorder="1" applyAlignment="1">
      <alignment horizontal="center"/>
      <protection/>
    </xf>
    <xf numFmtId="2" fontId="3" fillId="33" borderId="13" xfId="56" applyNumberFormat="1" applyFont="1" applyFill="1" applyBorder="1" applyAlignment="1">
      <alignment horizontal="center"/>
      <protection/>
    </xf>
    <xf numFmtId="164" fontId="3" fillId="34" borderId="11" xfId="56" applyNumberFormat="1" applyFont="1" applyFill="1" applyBorder="1" applyAlignment="1">
      <alignment horizontal="center"/>
      <protection/>
    </xf>
    <xf numFmtId="164" fontId="3" fillId="34" borderId="12" xfId="56" applyNumberFormat="1" applyFont="1" applyFill="1" applyBorder="1" applyAlignment="1">
      <alignment horizontal="center"/>
      <protection/>
    </xf>
    <xf numFmtId="0" fontId="3" fillId="0" borderId="10" xfId="56" applyFont="1" applyBorder="1" applyAlignment="1">
      <alignment horizontal="left"/>
      <protection/>
    </xf>
    <xf numFmtId="0" fontId="2" fillId="0" borderId="16" xfId="56" applyFont="1" applyBorder="1" applyAlignment="1">
      <alignment horizontal="left" vertical="top" wrapText="1"/>
      <protection/>
    </xf>
    <xf numFmtId="0" fontId="2" fillId="0" borderId="20" xfId="56" applyFont="1" applyBorder="1" applyAlignment="1">
      <alignment horizontal="left" vertical="top" wrapText="1"/>
      <protection/>
    </xf>
    <xf numFmtId="0" fontId="2" fillId="0" borderId="17" xfId="56" applyFont="1" applyBorder="1" applyAlignment="1">
      <alignment horizontal="left" vertical="top" wrapText="1"/>
      <protection/>
    </xf>
    <xf numFmtId="0" fontId="2" fillId="0" borderId="15" xfId="56" applyFont="1" applyBorder="1" applyAlignment="1">
      <alignment horizontal="left" vertical="top" wrapText="1"/>
      <protection/>
    </xf>
    <xf numFmtId="0" fontId="2" fillId="0" borderId="0" xfId="56" applyFont="1" applyBorder="1" applyAlignment="1">
      <alignment horizontal="left" vertical="top" wrapText="1"/>
      <protection/>
    </xf>
    <xf numFmtId="0" fontId="2" fillId="0" borderId="21" xfId="56" applyFont="1" applyBorder="1" applyAlignment="1">
      <alignment horizontal="left" vertical="top" wrapText="1"/>
      <protection/>
    </xf>
    <xf numFmtId="0" fontId="2" fillId="0" borderId="18" xfId="56" applyFont="1" applyBorder="1" applyAlignment="1">
      <alignment horizontal="left" vertical="top" wrapText="1"/>
      <protection/>
    </xf>
    <xf numFmtId="0" fontId="2" fillId="0" borderId="14" xfId="56" applyFont="1" applyBorder="1" applyAlignment="1">
      <alignment horizontal="left" vertical="top" wrapText="1"/>
      <protection/>
    </xf>
    <xf numFmtId="0" fontId="2" fillId="0" borderId="19" xfId="56" applyFont="1" applyBorder="1" applyAlignment="1">
      <alignment horizontal="left" vertical="top" wrapText="1"/>
      <protection/>
    </xf>
    <xf numFmtId="0" fontId="3" fillId="0" borderId="14" xfId="56" applyFont="1" applyBorder="1" applyAlignment="1">
      <alignment horizontal="left"/>
      <protection/>
    </xf>
    <xf numFmtId="0" fontId="44" fillId="0" borderId="14" xfId="0" applyFont="1" applyBorder="1" applyAlignment="1">
      <alignment horizontal="left"/>
    </xf>
    <xf numFmtId="164" fontId="3" fillId="34" borderId="13" xfId="56" applyNumberFormat="1" applyFont="1" applyFill="1" applyBorder="1" applyAlignment="1">
      <alignment horizontal="center"/>
      <protection/>
    </xf>
    <xf numFmtId="1" fontId="3" fillId="34" borderId="11" xfId="56" applyNumberFormat="1" applyFont="1" applyFill="1" applyBorder="1" applyAlignment="1">
      <alignment horizontal="center"/>
      <protection/>
    </xf>
    <xf numFmtId="1" fontId="3" fillId="34" borderId="12" xfId="56" applyNumberFormat="1" applyFont="1" applyFill="1" applyBorder="1" applyAlignment="1">
      <alignment horizontal="center"/>
      <protection/>
    </xf>
    <xf numFmtId="1" fontId="3" fillId="34" borderId="13" xfId="56" applyNumberFormat="1" applyFont="1" applyFill="1" applyBorder="1" applyAlignment="1">
      <alignment horizontal="center"/>
      <protection/>
    </xf>
    <xf numFmtId="0" fontId="2" fillId="33" borderId="11" xfId="56" applyFill="1" applyBorder="1" applyAlignment="1">
      <alignment horizontal="center"/>
      <protection/>
    </xf>
    <xf numFmtId="0" fontId="2" fillId="33" borderId="12" xfId="56" applyFill="1" applyBorder="1" applyAlignment="1">
      <alignment horizontal="center"/>
      <protection/>
    </xf>
    <xf numFmtId="0" fontId="2" fillId="33" borderId="13" xfId="56" applyFill="1" applyBorder="1" applyAlignment="1">
      <alignment horizontal="center"/>
      <protection/>
    </xf>
    <xf numFmtId="164" fontId="3" fillId="34" borderId="10" xfId="56" applyNumberFormat="1" applyFont="1" applyFill="1" applyBorder="1" applyAlignment="1">
      <alignment horizontal="center"/>
      <protection/>
    </xf>
    <xf numFmtId="0" fontId="3" fillId="34" borderId="16" xfId="56" applyFont="1" applyFill="1" applyBorder="1" applyAlignment="1">
      <alignment horizontal="center" vertical="center"/>
      <protection/>
    </xf>
    <xf numFmtId="0" fontId="3" fillId="34" borderId="17" xfId="56" applyFont="1" applyFill="1" applyBorder="1" applyAlignment="1">
      <alignment horizontal="center" vertical="center"/>
      <protection/>
    </xf>
    <xf numFmtId="0" fontId="3" fillId="34" borderId="18" xfId="56" applyFont="1" applyFill="1" applyBorder="1" applyAlignment="1">
      <alignment horizontal="center" vertical="center"/>
      <protection/>
    </xf>
    <xf numFmtId="0" fontId="3" fillId="34" borderId="19" xfId="56" applyFont="1" applyFill="1" applyBorder="1" applyAlignment="1">
      <alignment horizontal="center" vertical="center"/>
      <protection/>
    </xf>
    <xf numFmtId="10" fontId="3" fillId="33" borderId="11" xfId="56" applyNumberFormat="1" applyFont="1" applyFill="1" applyBorder="1" applyAlignment="1">
      <alignment horizontal="center"/>
      <protection/>
    </xf>
    <xf numFmtId="10" fontId="3" fillId="33" borderId="12" xfId="56" applyNumberFormat="1" applyFont="1" applyFill="1" applyBorder="1" applyAlignment="1">
      <alignment horizontal="center"/>
      <protection/>
    </xf>
    <xf numFmtId="10" fontId="3" fillId="33" borderId="13" xfId="56" applyNumberFormat="1" applyFont="1" applyFill="1" applyBorder="1" applyAlignment="1">
      <alignment horizontal="center"/>
      <protection/>
    </xf>
    <xf numFmtId="0" fontId="3" fillId="0" borderId="14" xfId="56" applyFont="1" applyBorder="1" applyAlignment="1">
      <alignment horizont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Percent 2" xfId="60"/>
    <cellStyle name="Percent 3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0</xdr:row>
      <xdr:rowOff>114300</xdr:rowOff>
    </xdr:from>
    <xdr:to>
      <xdr:col>9</xdr:col>
      <xdr:colOff>180975</xdr:colOff>
      <xdr:row>5</xdr:row>
      <xdr:rowOff>0</xdr:rowOff>
    </xdr:to>
    <xdr:pic>
      <xdr:nvPicPr>
        <xdr:cNvPr id="1" name="Picture 9" descr="Cherokee Nati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19325" y="114300"/>
          <a:ext cx="6858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User\RhyseE\Agrium%20Stuff\June%20July%202005\WINDOWS\Temporary%20Internet%20Files\Content.IE5\89Y305Y3\20021024%20TEOM%20analog%20c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otechserver\Customer\USER\EmmaJ\Transurban%20Cal%20sheets\Calibration%20Sheets%20for%20Burnley%20Stac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 Cal"/>
      <sheetName val="NOx Cal"/>
      <sheetName val="NOx GPT"/>
      <sheetName val="Hi-Vol"/>
      <sheetName val="TEOM Filter Change"/>
      <sheetName val="Teom 3,6,12 Mthly"/>
      <sheetName val="TEOM Amplifier Board"/>
      <sheetName val="TEOM Analog"/>
      <sheetName val="Partisol"/>
      <sheetName val="Gas Cylinder cross ref"/>
      <sheetName val="GasCal"/>
      <sheetName val="Amb. Temp."/>
      <sheetName val="Data Logger"/>
      <sheetName val="Ultrasonic WSWD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eomFilterChange 1"/>
      <sheetName val="TeomFilterChange 2"/>
      <sheetName val="3,6,12 Mthly Teom 1"/>
      <sheetName val="3,6,12 Mthly Teom 2"/>
      <sheetName val="TEOM Board Tuning 1"/>
      <sheetName val="TEOM Board Tuning 2"/>
      <sheetName val="TEOM Analog 1"/>
      <sheetName val="TEOM Analog 2"/>
      <sheetName val="Opsis Analog InputOutput 1"/>
      <sheetName val="Opsis Analog InputOutput 2"/>
      <sheetName val="Gas Flow Monitor 1"/>
      <sheetName val="Gas Flow Monitor 2"/>
      <sheetName val="Opsis Linearity 1"/>
      <sheetName val="Opsis Linearity 2"/>
      <sheetName val="Amb. Temp."/>
      <sheetName val="Stack Temp 1"/>
      <sheetName val="Stack Temp 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93"/>
  <sheetViews>
    <sheetView showGridLines="0" tabSelected="1" zoomScalePageLayoutView="0" workbookViewId="0" topLeftCell="A1">
      <selection activeCell="L42" sqref="L42:N42"/>
    </sheetView>
  </sheetViews>
  <sheetFormatPr defaultColWidth="9.140625" defaultRowHeight="15" outlineLevelCol="2"/>
  <cols>
    <col min="1" max="3" width="5.00390625" style="1" customWidth="1"/>
    <col min="4" max="4" width="3.28125" style="1" customWidth="1" outlineLevel="2"/>
    <col min="5" max="8" width="5.00390625" style="1" customWidth="1" outlineLevel="2"/>
    <col min="9" max="9" width="2.57421875" style="1" customWidth="1" outlineLevel="2"/>
    <col min="10" max="12" width="5.00390625" style="1" customWidth="1" outlineLevel="1"/>
    <col min="13" max="13" width="2.421875" style="1" customWidth="1"/>
    <col min="14" max="20" width="5.00390625" style="1" customWidth="1"/>
    <col min="21" max="22" width="4.7109375" style="1" customWidth="1"/>
    <col min="23" max="16384" width="9.140625" style="1" customWidth="1"/>
  </cols>
  <sheetData>
    <row r="1" spans="15:20" ht="12.75">
      <c r="O1" s="2"/>
      <c r="P1" s="2"/>
      <c r="Q1" s="2"/>
      <c r="R1" s="2"/>
      <c r="S1" s="2"/>
      <c r="T1" s="2"/>
    </row>
    <row r="2" spans="2:20" ht="12.75" customHeight="1">
      <c r="B2" s="61" t="s">
        <v>51</v>
      </c>
      <c r="C2" s="61"/>
      <c r="D2" s="61"/>
      <c r="E2" s="61"/>
      <c r="F2" s="61"/>
      <c r="G2" s="61"/>
      <c r="N2" s="57" t="s">
        <v>0</v>
      </c>
      <c r="O2" s="57"/>
      <c r="P2" s="57"/>
      <c r="Q2" s="57"/>
      <c r="R2" s="57"/>
      <c r="S2" s="57"/>
      <c r="T2" s="57"/>
    </row>
    <row r="3" spans="2:20" ht="12.75" customHeight="1">
      <c r="B3" s="61"/>
      <c r="C3" s="61"/>
      <c r="D3" s="61"/>
      <c r="E3" s="61"/>
      <c r="F3" s="61"/>
      <c r="G3" s="61"/>
      <c r="N3" s="57"/>
      <c r="O3" s="57"/>
      <c r="P3" s="57"/>
      <c r="Q3" s="57"/>
      <c r="R3" s="57"/>
      <c r="S3" s="57"/>
      <c r="T3" s="57"/>
    </row>
    <row r="4" spans="2:20" ht="12.75">
      <c r="B4" s="62"/>
      <c r="C4" s="62"/>
      <c r="D4" s="62"/>
      <c r="E4" s="62"/>
      <c r="F4" s="62"/>
      <c r="G4" s="62"/>
      <c r="N4" s="57"/>
      <c r="O4" s="57"/>
      <c r="P4" s="57"/>
      <c r="Q4" s="57"/>
      <c r="R4" s="57"/>
      <c r="S4" s="57"/>
      <c r="T4" s="57"/>
    </row>
    <row r="5" ht="12.75">
      <c r="E5" s="3"/>
    </row>
    <row r="6" spans="4:5" ht="6.75" customHeight="1">
      <c r="D6" s="33"/>
      <c r="E6" s="3"/>
    </row>
    <row r="7" ht="13.5" customHeight="1"/>
    <row r="8" spans="1:21" ht="13.5" customHeight="1">
      <c r="A8" s="41" t="s">
        <v>52</v>
      </c>
      <c r="B8" s="42"/>
      <c r="C8" s="42"/>
      <c r="D8" s="43"/>
      <c r="E8" s="58" t="s">
        <v>53</v>
      </c>
      <c r="F8" s="59"/>
      <c r="G8" s="59"/>
      <c r="H8" s="59"/>
      <c r="I8" s="60"/>
      <c r="K8" s="63" t="s">
        <v>1</v>
      </c>
      <c r="L8" s="64"/>
      <c r="M8" s="64"/>
      <c r="N8" s="64"/>
      <c r="O8" s="65"/>
      <c r="P8" s="44" t="s">
        <v>64</v>
      </c>
      <c r="Q8" s="45"/>
      <c r="R8" s="45"/>
      <c r="S8" s="45"/>
      <c r="T8" s="46"/>
      <c r="U8" s="4"/>
    </row>
    <row r="9" spans="1:21" ht="13.5" customHeight="1">
      <c r="A9" s="41" t="s">
        <v>2</v>
      </c>
      <c r="B9" s="42"/>
      <c r="C9" s="42"/>
      <c r="D9" s="43"/>
      <c r="E9" s="69" t="s">
        <v>54</v>
      </c>
      <c r="F9" s="69"/>
      <c r="G9" s="69"/>
      <c r="H9" s="69"/>
      <c r="I9" s="69"/>
      <c r="K9" s="41" t="s">
        <v>3</v>
      </c>
      <c r="L9" s="42"/>
      <c r="M9" s="42"/>
      <c r="N9" s="42"/>
      <c r="O9" s="43"/>
      <c r="P9" s="47">
        <v>42075</v>
      </c>
      <c r="Q9" s="47"/>
      <c r="R9" s="47"/>
      <c r="S9" s="47"/>
      <c r="T9" s="47"/>
      <c r="U9" s="4"/>
    </row>
    <row r="10" spans="1:21" ht="13.5" customHeight="1">
      <c r="A10" s="41" t="s">
        <v>4</v>
      </c>
      <c r="B10" s="42"/>
      <c r="C10" s="42"/>
      <c r="D10" s="43"/>
      <c r="E10" s="52" t="s">
        <v>56</v>
      </c>
      <c r="F10" s="53"/>
      <c r="G10" s="53"/>
      <c r="H10" s="53"/>
      <c r="I10" s="53"/>
      <c r="K10" s="41" t="s">
        <v>5</v>
      </c>
      <c r="L10" s="42"/>
      <c r="M10" s="42"/>
      <c r="N10" s="42"/>
      <c r="O10" s="43"/>
      <c r="P10" s="48" t="s">
        <v>61</v>
      </c>
      <c r="Q10" s="49"/>
      <c r="R10" s="49"/>
      <c r="S10" s="49"/>
      <c r="T10" s="49"/>
      <c r="U10" s="4"/>
    </row>
    <row r="11" ht="13.5" customHeight="1"/>
    <row r="12" spans="1:22" ht="13.5" customHeight="1">
      <c r="A12" s="50" t="s">
        <v>6</v>
      </c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"/>
      <c r="V12" s="5"/>
    </row>
    <row r="13" spans="1:14" ht="13.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t="13.5" customHeight="1">
      <c r="A14" s="6"/>
      <c r="B14" s="6"/>
      <c r="C14" s="6"/>
      <c r="D14" s="6"/>
      <c r="E14" s="6"/>
      <c r="F14" s="54" t="s">
        <v>25</v>
      </c>
      <c r="G14" s="54"/>
      <c r="H14" s="54"/>
      <c r="I14" s="54"/>
      <c r="J14" s="54" t="s">
        <v>26</v>
      </c>
      <c r="K14" s="54"/>
      <c r="L14" s="54"/>
      <c r="M14" s="54"/>
      <c r="N14" s="6"/>
    </row>
    <row r="15" spans="1:13" ht="13.5" customHeight="1">
      <c r="A15" s="41" t="s">
        <v>7</v>
      </c>
      <c r="B15" s="42"/>
      <c r="C15" s="42"/>
      <c r="D15" s="42"/>
      <c r="E15" s="42"/>
      <c r="F15" s="44" t="s">
        <v>62</v>
      </c>
      <c r="G15" s="45"/>
      <c r="H15" s="45"/>
      <c r="I15" s="46"/>
      <c r="J15" s="44" t="s">
        <v>63</v>
      </c>
      <c r="K15" s="45"/>
      <c r="L15" s="45"/>
      <c r="M15" s="46"/>
    </row>
    <row r="16" spans="1:13" ht="13.5" customHeight="1">
      <c r="A16" s="41" t="s">
        <v>8</v>
      </c>
      <c r="B16" s="42"/>
      <c r="C16" s="42"/>
      <c r="D16" s="42"/>
      <c r="E16" s="42"/>
      <c r="F16" s="44" t="s">
        <v>62</v>
      </c>
      <c r="G16" s="45"/>
      <c r="H16" s="45"/>
      <c r="I16" s="46"/>
      <c r="J16" s="44" t="s">
        <v>63</v>
      </c>
      <c r="K16" s="45"/>
      <c r="L16" s="45"/>
      <c r="M16" s="46"/>
    </row>
    <row r="17" spans="1:13" ht="13.5" customHeight="1">
      <c r="A17" s="41" t="s">
        <v>9</v>
      </c>
      <c r="B17" s="42"/>
      <c r="C17" s="42"/>
      <c r="D17" s="42"/>
      <c r="E17" s="42"/>
      <c r="F17" s="44" t="s">
        <v>62</v>
      </c>
      <c r="G17" s="45"/>
      <c r="H17" s="45"/>
      <c r="I17" s="46"/>
      <c r="J17" s="44" t="s">
        <v>63</v>
      </c>
      <c r="K17" s="45"/>
      <c r="L17" s="45"/>
      <c r="M17" s="46"/>
    </row>
    <row r="18" spans="1:13" ht="13.5" customHeight="1">
      <c r="A18" s="41" t="s">
        <v>10</v>
      </c>
      <c r="B18" s="42"/>
      <c r="C18" s="42"/>
      <c r="D18" s="42"/>
      <c r="E18" s="42"/>
      <c r="F18" s="58" t="s">
        <v>55</v>
      </c>
      <c r="G18" s="66"/>
      <c r="H18" s="66"/>
      <c r="I18" s="67"/>
      <c r="J18" s="58" t="s">
        <v>55</v>
      </c>
      <c r="K18" s="66"/>
      <c r="L18" s="66"/>
      <c r="M18" s="67"/>
    </row>
    <row r="19" spans="17:21" ht="13.5" customHeight="1">
      <c r="Q19" s="7"/>
      <c r="R19" s="7"/>
      <c r="S19" s="7"/>
      <c r="T19" s="7"/>
      <c r="U19" s="7"/>
    </row>
    <row r="20" spans="1:21" ht="13.5" customHeight="1">
      <c r="A20" s="50" t="s">
        <v>11</v>
      </c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"/>
    </row>
    <row r="21" spans="2:19" ht="13.5" customHeight="1"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</row>
    <row r="22" spans="1:19" ht="16.5" customHeight="1">
      <c r="A22" s="10" t="s">
        <v>12</v>
      </c>
      <c r="B22" s="6"/>
      <c r="C22" s="6"/>
      <c r="F22" s="55" t="str">
        <f>INDEX({"PM2.5","PM10","TSP"},I22)</f>
        <v>PM10</v>
      </c>
      <c r="G22" s="56"/>
      <c r="H22" s="68"/>
      <c r="I22" s="31">
        <v>2</v>
      </c>
      <c r="L22" s="6"/>
      <c r="P22" s="6"/>
      <c r="Q22" s="6"/>
      <c r="R22" s="6"/>
      <c r="S22" s="6"/>
    </row>
    <row r="23" spans="1:19" ht="16.5" customHeight="1">
      <c r="A23" s="10" t="s">
        <v>13</v>
      </c>
      <c r="B23" s="6"/>
      <c r="C23" s="6"/>
      <c r="F23" s="55" t="s">
        <v>59</v>
      </c>
      <c r="G23" s="56"/>
      <c r="H23" s="56"/>
      <c r="I23" s="32">
        <v>2</v>
      </c>
      <c r="R23" s="6"/>
      <c r="S23" s="6"/>
    </row>
    <row r="24" spans="1:9" ht="13.5" customHeight="1">
      <c r="A24" s="10" t="s">
        <v>14</v>
      </c>
      <c r="B24" s="6"/>
      <c r="C24" s="6"/>
      <c r="F24" s="55" t="s">
        <v>58</v>
      </c>
      <c r="G24" s="56"/>
      <c r="H24" s="56"/>
      <c r="I24" s="68"/>
    </row>
    <row r="25" spans="1:24" ht="13.5" customHeight="1">
      <c r="A25" s="8"/>
      <c r="B25" s="6"/>
      <c r="C25" s="6"/>
      <c r="D25" s="6"/>
      <c r="E25" s="6"/>
      <c r="F25" s="9"/>
      <c r="G25" s="9"/>
      <c r="H25" s="9"/>
      <c r="I25" s="6"/>
      <c r="J25" s="6"/>
      <c r="K25" s="6"/>
      <c r="L25" s="6"/>
      <c r="Q25" s="6"/>
      <c r="X25" s="8"/>
    </row>
    <row r="26" spans="2:21" ht="13.5" customHeight="1">
      <c r="B26" s="6"/>
      <c r="C26" s="6"/>
      <c r="D26" s="51" t="s">
        <v>15</v>
      </c>
      <c r="E26" s="51"/>
      <c r="F26" s="51"/>
      <c r="G26" s="79" t="s">
        <v>16</v>
      </c>
      <c r="H26" s="79"/>
      <c r="I26" s="79"/>
      <c r="J26" s="54" t="s">
        <v>20</v>
      </c>
      <c r="K26" s="54"/>
      <c r="L26" s="54"/>
      <c r="M26" s="54" t="s">
        <v>17</v>
      </c>
      <c r="N26" s="54"/>
      <c r="O26" s="54"/>
      <c r="Q26" s="6"/>
      <c r="R26" s="6"/>
      <c r="S26" s="6"/>
      <c r="T26" s="6"/>
      <c r="U26" s="6"/>
    </row>
    <row r="27" spans="1:16" ht="13.5" customHeight="1">
      <c r="A27" s="10" t="s">
        <v>21</v>
      </c>
      <c r="B27" s="6"/>
      <c r="C27" s="6"/>
      <c r="D27" s="38">
        <v>16.7</v>
      </c>
      <c r="E27" s="39"/>
      <c r="F27" s="40"/>
      <c r="G27" s="38">
        <v>16.76</v>
      </c>
      <c r="H27" s="39"/>
      <c r="I27" s="40"/>
      <c r="J27" s="76">
        <f>IF(D27="","",(G27-D27)/D27)</f>
        <v>0.003592814371257621</v>
      </c>
      <c r="K27" s="76"/>
      <c r="L27" s="76"/>
      <c r="M27" s="78" t="str">
        <f>IF(ABS(J27)&lt;0.05,"PASS","FAIL")</f>
        <v>PASS</v>
      </c>
      <c r="N27" s="78"/>
      <c r="O27" s="78"/>
      <c r="P27" s="33" t="s">
        <v>47</v>
      </c>
    </row>
    <row r="28" spans="1:18" ht="13.5" customHeight="1">
      <c r="A28" s="10" t="s">
        <v>27</v>
      </c>
      <c r="B28" s="6"/>
      <c r="C28" s="6"/>
      <c r="D28" s="82">
        <v>18.1</v>
      </c>
      <c r="E28" s="83"/>
      <c r="F28" s="84"/>
      <c r="G28" s="38">
        <v>18.5</v>
      </c>
      <c r="H28" s="39"/>
      <c r="I28" s="40"/>
      <c r="J28" s="93">
        <f>(D28-G28)</f>
        <v>-0.3999999999999986</v>
      </c>
      <c r="K28" s="94"/>
      <c r="L28" s="107"/>
      <c r="M28" s="78" t="str">
        <f>IF((D28-G28)&lt;2,"PASS","FAIL")</f>
        <v>PASS</v>
      </c>
      <c r="N28" s="78"/>
      <c r="O28" s="78"/>
      <c r="P28" s="33" t="s">
        <v>49</v>
      </c>
      <c r="Q28" s="33"/>
      <c r="R28" s="33"/>
    </row>
    <row r="29" spans="1:21" ht="13.5" customHeight="1">
      <c r="A29" s="10" t="s">
        <v>28</v>
      </c>
      <c r="D29" s="38">
        <v>738</v>
      </c>
      <c r="E29" s="39"/>
      <c r="F29" s="40"/>
      <c r="G29" s="38">
        <v>738</v>
      </c>
      <c r="H29" s="39"/>
      <c r="I29" s="40"/>
      <c r="J29" s="108">
        <f>(D29-G29)</f>
        <v>0</v>
      </c>
      <c r="K29" s="109"/>
      <c r="L29" s="110"/>
      <c r="M29" s="78" t="str">
        <f>IF(ABS(D29-G29)&lt;10,"PASS","FAIL")</f>
        <v>PASS</v>
      </c>
      <c r="N29" s="78"/>
      <c r="O29" s="78"/>
      <c r="P29" s="33" t="s">
        <v>48</v>
      </c>
      <c r="Q29" s="33"/>
      <c r="R29" s="33"/>
      <c r="U29" s="6"/>
    </row>
    <row r="30" spans="4:22" ht="13.5" customHeight="1">
      <c r="D30" s="9"/>
      <c r="E30" s="9"/>
      <c r="F30" s="9"/>
      <c r="G30" s="21"/>
      <c r="H30" s="21"/>
      <c r="I30" s="21"/>
      <c r="J30" s="23"/>
      <c r="K30" s="23"/>
      <c r="L30" s="23"/>
      <c r="M30" s="24"/>
      <c r="N30" s="24"/>
      <c r="O30" s="24"/>
      <c r="Q30" s="11"/>
      <c r="R30" s="11"/>
      <c r="V30" s="6"/>
    </row>
    <row r="31" spans="5:22" ht="13.5" customHeight="1">
      <c r="E31" s="54" t="s">
        <v>29</v>
      </c>
      <c r="F31" s="54"/>
      <c r="G31" s="54"/>
      <c r="H31" s="122" t="s">
        <v>43</v>
      </c>
      <c r="I31" s="122"/>
      <c r="J31" s="122"/>
      <c r="V31" s="6"/>
    </row>
    <row r="32" spans="1:10" ht="13.5" customHeight="1">
      <c r="A32" s="10" t="s">
        <v>22</v>
      </c>
      <c r="E32" s="111">
        <v>0.5</v>
      </c>
      <c r="F32" s="112"/>
      <c r="G32" s="113"/>
      <c r="H32" s="70" t="str">
        <f>IF(ABS(E32)&lt;1,"PASS","FAIL")</f>
        <v>PASS</v>
      </c>
      <c r="I32" s="71"/>
      <c r="J32" s="72"/>
    </row>
    <row r="33" spans="5:12" ht="15.75" customHeight="1">
      <c r="E33" s="34" t="s">
        <v>57</v>
      </c>
      <c r="L33" s="6"/>
    </row>
    <row r="34" spans="1:10" ht="13.5" customHeight="1">
      <c r="A34" s="19" t="s">
        <v>44</v>
      </c>
      <c r="E34" s="111" t="s">
        <v>55</v>
      </c>
      <c r="F34" s="112"/>
      <c r="G34" s="113"/>
      <c r="H34" s="70" t="e">
        <f>IF(ABS(E34)&lt;1,"PASS","FAIL")</f>
        <v>#VALUE!</v>
      </c>
      <c r="I34" s="71"/>
      <c r="J34" s="72"/>
    </row>
    <row r="35" spans="4:11" ht="13.5" customHeight="1">
      <c r="D35" s="8"/>
      <c r="K35" s="25"/>
    </row>
    <row r="36" spans="1:8" ht="13.5" customHeight="1">
      <c r="A36" s="19" t="s">
        <v>40</v>
      </c>
      <c r="E36" s="70" t="str">
        <f>INDEX({"PASS","FAIL"," "},H36)</f>
        <v>PASS</v>
      </c>
      <c r="F36" s="71"/>
      <c r="G36" s="72"/>
      <c r="H36" s="20">
        <v>1</v>
      </c>
    </row>
    <row r="37" spans="2:17" ht="13.5" customHeight="1">
      <c r="B37" s="6"/>
      <c r="I37" s="6"/>
      <c r="J37" s="6"/>
      <c r="K37" s="6"/>
      <c r="P37" s="6"/>
      <c r="Q37" s="6"/>
    </row>
    <row r="38" spans="1:21" ht="13.5" customHeight="1">
      <c r="A38" s="77" t="s">
        <v>45</v>
      </c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6"/>
    </row>
    <row r="39" spans="2:19" ht="13.5" customHeight="1"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</row>
    <row r="40" spans="6:19" ht="13.5" customHeight="1">
      <c r="F40" s="55" t="s">
        <v>15</v>
      </c>
      <c r="G40" s="56"/>
      <c r="H40" s="68"/>
      <c r="I40" s="55" t="s">
        <v>16</v>
      </c>
      <c r="J40" s="56"/>
      <c r="K40" s="68"/>
      <c r="L40" s="51"/>
      <c r="M40" s="51"/>
      <c r="N40" s="51"/>
      <c r="P40" s="6"/>
      <c r="Q40" s="6"/>
      <c r="R40" s="6"/>
      <c r="S40" s="6"/>
    </row>
    <row r="41" spans="1:19" ht="13.5" customHeight="1">
      <c r="A41" s="41" t="s">
        <v>18</v>
      </c>
      <c r="B41" s="42"/>
      <c r="C41" s="42"/>
      <c r="D41" s="42"/>
      <c r="E41" s="43"/>
      <c r="F41" s="82"/>
      <c r="G41" s="83"/>
      <c r="H41" s="84"/>
      <c r="I41" s="38"/>
      <c r="J41" s="39"/>
      <c r="K41" s="40"/>
      <c r="L41" s="93" t="str">
        <f>IF(ABS(F41-I41)&lt;2,"PASS","ADJUST")</f>
        <v>PASS</v>
      </c>
      <c r="M41" s="94"/>
      <c r="N41" s="107"/>
      <c r="O41" s="80"/>
      <c r="P41" s="81"/>
      <c r="S41" s="6"/>
    </row>
    <row r="42" spans="1:19" ht="13.5" customHeight="1">
      <c r="A42" s="41" t="s">
        <v>33</v>
      </c>
      <c r="B42" s="42"/>
      <c r="C42" s="42"/>
      <c r="D42" s="42"/>
      <c r="E42" s="43"/>
      <c r="F42" s="38"/>
      <c r="G42" s="39"/>
      <c r="H42" s="40"/>
      <c r="I42" s="38"/>
      <c r="J42" s="39"/>
      <c r="K42" s="40"/>
      <c r="L42" s="93" t="str">
        <f>IF(ABS(F42-I42)&lt;5,"PASS","ADJUST")</f>
        <v>PASS</v>
      </c>
      <c r="M42" s="94"/>
      <c r="N42" s="94"/>
      <c r="O42" s="80"/>
      <c r="P42" s="81"/>
      <c r="S42" s="6"/>
    </row>
    <row r="43" spans="1:19" ht="13.5" customHeight="1">
      <c r="A43" s="95" t="s">
        <v>30</v>
      </c>
      <c r="B43" s="95"/>
      <c r="C43" s="73">
        <v>15</v>
      </c>
      <c r="D43" s="74"/>
      <c r="E43" s="75"/>
      <c r="F43" s="38"/>
      <c r="G43" s="39"/>
      <c r="H43" s="40"/>
      <c r="I43" s="90"/>
      <c r="J43" s="91"/>
      <c r="K43" s="92"/>
      <c r="L43" s="93">
        <f>IF(ABS(F43-I43)&lt;0.5,"","ADJUST")</f>
      </c>
      <c r="M43" s="94"/>
      <c r="N43" s="94"/>
      <c r="O43" s="80"/>
      <c r="P43" s="81"/>
      <c r="Q43" s="6"/>
      <c r="R43" s="6"/>
      <c r="S43" s="6"/>
    </row>
    <row r="44" spans="1:19" ht="13.5" customHeight="1">
      <c r="A44" s="95" t="s">
        <v>31</v>
      </c>
      <c r="B44" s="95"/>
      <c r="C44" s="55">
        <v>18.4</v>
      </c>
      <c r="D44" s="56"/>
      <c r="E44" s="68"/>
      <c r="F44" s="38"/>
      <c r="G44" s="39"/>
      <c r="H44" s="40"/>
      <c r="I44" s="90"/>
      <c r="J44" s="91"/>
      <c r="K44" s="92"/>
      <c r="L44" s="93">
        <f>IF(ABS(F44-I44)&lt;0.5,"","ADJUST")</f>
      </c>
      <c r="M44" s="94"/>
      <c r="N44" s="94"/>
      <c r="O44" s="80"/>
      <c r="P44" s="81"/>
      <c r="Q44" s="6"/>
      <c r="R44" s="6"/>
      <c r="S44" s="6"/>
    </row>
    <row r="45" spans="1:21" ht="13.5" customHeight="1">
      <c r="A45" s="95" t="s">
        <v>32</v>
      </c>
      <c r="B45" s="95"/>
      <c r="C45" s="55">
        <v>16.7</v>
      </c>
      <c r="D45" s="56"/>
      <c r="E45" s="68"/>
      <c r="F45" s="38"/>
      <c r="G45" s="39"/>
      <c r="H45" s="40"/>
      <c r="I45" s="90"/>
      <c r="J45" s="91"/>
      <c r="K45" s="92"/>
      <c r="L45" s="93">
        <f>IF(ABS(F45-I45)&lt;0.5,"","ADJUST")</f>
      </c>
      <c r="M45" s="94"/>
      <c r="N45" s="94"/>
      <c r="O45" s="80"/>
      <c r="P45" s="81"/>
      <c r="Q45" s="6"/>
      <c r="R45" s="6"/>
      <c r="S45" s="6"/>
      <c r="T45" s="6"/>
      <c r="U45" s="6"/>
    </row>
    <row r="46" spans="2:21" ht="13.5" customHeight="1">
      <c r="B46" s="6"/>
      <c r="C46" s="22" t="s">
        <v>24</v>
      </c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</row>
    <row r="47" spans="2:21" ht="13.5" customHeight="1">
      <c r="B47" s="19"/>
      <c r="D47" s="19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</row>
    <row r="48" spans="1:21" ht="13.5" customHeight="1">
      <c r="A48" s="77" t="s">
        <v>39</v>
      </c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6"/>
    </row>
    <row r="49" spans="1:21" ht="13.5" customHeight="1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6"/>
    </row>
    <row r="50" spans="1:21" ht="13.5" customHeight="1">
      <c r="A50" s="29" t="s">
        <v>42</v>
      </c>
      <c r="B50" s="6"/>
      <c r="C50" s="6"/>
      <c r="D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</row>
    <row r="51" spans="2:18" ht="13.5" customHeight="1">
      <c r="B51" s="6"/>
      <c r="C51" s="6"/>
      <c r="D51" s="6"/>
      <c r="E51" s="51" t="s">
        <v>15</v>
      </c>
      <c r="F51" s="51"/>
      <c r="G51" s="51"/>
      <c r="H51" s="79" t="s">
        <v>16</v>
      </c>
      <c r="I51" s="79"/>
      <c r="J51" s="79"/>
      <c r="K51" s="54" t="s">
        <v>20</v>
      </c>
      <c r="L51" s="54"/>
      <c r="M51" s="54"/>
      <c r="N51" s="54"/>
      <c r="O51" s="54"/>
      <c r="P51" s="54"/>
      <c r="R51" s="6"/>
    </row>
    <row r="52" spans="1:18" ht="13.5" customHeight="1">
      <c r="A52" s="10" t="s">
        <v>34</v>
      </c>
      <c r="B52" s="6"/>
      <c r="C52" s="6"/>
      <c r="D52" s="6"/>
      <c r="E52" s="38"/>
      <c r="F52" s="39"/>
      <c r="G52" s="40"/>
      <c r="H52" s="38"/>
      <c r="I52" s="39"/>
      <c r="J52" s="40"/>
      <c r="K52" s="114">
        <f>IF(E52="","",(H52-E52))</f>
      </c>
      <c r="L52" s="114"/>
      <c r="M52" s="114"/>
      <c r="N52" s="78" t="str">
        <f>IF(ABS(E52-H52)&lt;1,"PASS","ADJUST")</f>
        <v>PASS</v>
      </c>
      <c r="O52" s="78"/>
      <c r="P52" s="78"/>
      <c r="R52" s="6"/>
    </row>
    <row r="53" spans="1:18" ht="13.5" customHeight="1">
      <c r="A53" s="10" t="s">
        <v>35</v>
      </c>
      <c r="B53" s="6"/>
      <c r="C53" s="6"/>
      <c r="D53" s="6"/>
      <c r="E53" s="82"/>
      <c r="F53" s="83"/>
      <c r="G53" s="84"/>
      <c r="H53" s="38"/>
      <c r="I53" s="39"/>
      <c r="J53" s="40"/>
      <c r="K53" s="108">
        <f>E53-H53</f>
        <v>0</v>
      </c>
      <c r="L53" s="109"/>
      <c r="M53" s="110"/>
      <c r="N53" s="78" t="str">
        <f>IF(ABS(E53-H53)&lt;4,"PASS","ADJUST")</f>
        <v>PASS</v>
      </c>
      <c r="O53" s="78"/>
      <c r="P53" s="78"/>
      <c r="R53" s="6"/>
    </row>
    <row r="54" spans="1:18" ht="13.5" customHeight="1">
      <c r="A54" s="10"/>
      <c r="B54" s="6"/>
      <c r="C54" s="6"/>
      <c r="D54" s="6"/>
      <c r="E54" s="26"/>
      <c r="F54" s="26"/>
      <c r="G54" s="26"/>
      <c r="H54" s="9"/>
      <c r="I54" s="9"/>
      <c r="J54" s="9"/>
      <c r="K54" s="27"/>
      <c r="L54" s="27"/>
      <c r="M54" s="27"/>
      <c r="N54" s="21"/>
      <c r="O54" s="21"/>
      <c r="P54" s="21"/>
      <c r="R54" s="6"/>
    </row>
    <row r="55" spans="1:21" ht="13.5" customHeight="1">
      <c r="A55" s="28" t="s">
        <v>41</v>
      </c>
      <c r="B55" s="6"/>
      <c r="C55" s="6"/>
      <c r="D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</row>
    <row r="56" spans="2:21" ht="13.5" customHeight="1">
      <c r="B56" s="6"/>
      <c r="C56" s="6"/>
      <c r="D56" s="79"/>
      <c r="E56" s="79"/>
      <c r="F56" s="79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</row>
    <row r="57" spans="1:21" ht="13.5" customHeight="1">
      <c r="A57" s="10" t="s">
        <v>36</v>
      </c>
      <c r="B57" s="6"/>
      <c r="C57" s="6"/>
      <c r="D57" s="6"/>
      <c r="E57" s="38"/>
      <c r="F57" s="39"/>
      <c r="G57" s="40"/>
      <c r="H57" s="6"/>
      <c r="I57" s="85" t="s">
        <v>17</v>
      </c>
      <c r="J57" s="86"/>
      <c r="K57" s="115" t="e">
        <f>IF(ABS(E59)&lt;0.05,"PASS","FAIL")</f>
        <v>#DIV/0!</v>
      </c>
      <c r="L57" s="116"/>
      <c r="M57" s="6"/>
      <c r="N57" s="6"/>
      <c r="O57" s="6"/>
      <c r="P57" s="6"/>
      <c r="Q57" s="6"/>
      <c r="R57" s="6"/>
      <c r="S57" s="6"/>
      <c r="T57" s="6"/>
      <c r="U57" s="6"/>
    </row>
    <row r="58" spans="1:21" ht="13.5" customHeight="1">
      <c r="A58" s="10" t="s">
        <v>37</v>
      </c>
      <c r="B58" s="6"/>
      <c r="C58" s="6"/>
      <c r="D58" s="6"/>
      <c r="E58" s="38"/>
      <c r="F58" s="39"/>
      <c r="G58" s="40"/>
      <c r="H58" s="6"/>
      <c r="I58" s="87"/>
      <c r="J58" s="88"/>
      <c r="K58" s="117"/>
      <c r="L58" s="118"/>
      <c r="M58" s="6"/>
      <c r="N58" s="6"/>
      <c r="O58" s="6"/>
      <c r="P58" s="6"/>
      <c r="Q58" s="6"/>
      <c r="R58" s="6"/>
      <c r="S58" s="6"/>
      <c r="T58" s="6"/>
      <c r="U58" s="6"/>
    </row>
    <row r="59" spans="1:21" ht="13.5" customHeight="1">
      <c r="A59" s="10" t="s">
        <v>38</v>
      </c>
      <c r="B59" s="6"/>
      <c r="C59" s="6"/>
      <c r="D59" s="6"/>
      <c r="E59" s="119" t="e">
        <f>(E58-E57)/E57</f>
        <v>#DIV/0!</v>
      </c>
      <c r="F59" s="120"/>
      <c r="G59" s="121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</row>
    <row r="60" spans="1:21" ht="13.5" customHeight="1">
      <c r="A60" s="4"/>
      <c r="B60" s="4"/>
      <c r="C60" s="4"/>
      <c r="D60" s="4"/>
      <c r="E60" s="4"/>
      <c r="F60" s="12"/>
      <c r="G60" s="12"/>
      <c r="H60" s="12"/>
      <c r="I60" s="12"/>
      <c r="J60" s="12"/>
      <c r="L60" s="4"/>
      <c r="M60" s="4"/>
      <c r="N60" s="4"/>
      <c r="O60" s="4"/>
      <c r="P60" s="4"/>
      <c r="Q60" s="4"/>
      <c r="R60" s="9"/>
      <c r="S60" s="9"/>
      <c r="T60" s="9"/>
      <c r="U60" s="4"/>
    </row>
    <row r="61" spans="1:21" ht="13.5" customHeight="1">
      <c r="A61" s="77" t="s">
        <v>23</v>
      </c>
      <c r="B61" s="77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6"/>
    </row>
    <row r="62" spans="9:21" ht="13.5" customHeight="1"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6:21" ht="13.5" customHeight="1">
      <c r="F63" s="55" t="s">
        <v>15</v>
      </c>
      <c r="G63" s="56"/>
      <c r="H63" s="68"/>
      <c r="I63" s="55" t="s">
        <v>16</v>
      </c>
      <c r="J63" s="56"/>
      <c r="K63" s="68"/>
      <c r="L63" s="51"/>
      <c r="M63" s="51"/>
      <c r="N63" s="51"/>
      <c r="P63" s="6"/>
      <c r="Q63" s="6"/>
      <c r="R63" s="6"/>
      <c r="S63" s="6"/>
      <c r="T63" s="6"/>
      <c r="U63" s="6"/>
    </row>
    <row r="64" spans="1:21" ht="13.5" customHeight="1">
      <c r="A64" s="41" t="s">
        <v>18</v>
      </c>
      <c r="B64" s="42"/>
      <c r="C64" s="42"/>
      <c r="D64" s="42"/>
      <c r="E64" s="43"/>
      <c r="F64" s="82"/>
      <c r="G64" s="83"/>
      <c r="H64" s="84"/>
      <c r="I64" s="38"/>
      <c r="J64" s="39"/>
      <c r="K64" s="40"/>
      <c r="L64" s="93" t="str">
        <f>IF(ABS(F64-I64)&lt;1,"PASS","ADJUST")</f>
        <v>PASS</v>
      </c>
      <c r="M64" s="94"/>
      <c r="N64" s="107"/>
      <c r="O64" s="80"/>
      <c r="P64" s="81"/>
      <c r="S64" s="6"/>
      <c r="T64" s="6"/>
      <c r="U64" s="6"/>
    </row>
    <row r="65" spans="1:21" ht="13.5" customHeight="1">
      <c r="A65" s="41" t="s">
        <v>33</v>
      </c>
      <c r="B65" s="42"/>
      <c r="C65" s="42"/>
      <c r="D65" s="42"/>
      <c r="E65" s="43"/>
      <c r="F65" s="38"/>
      <c r="G65" s="39"/>
      <c r="H65" s="40"/>
      <c r="I65" s="38"/>
      <c r="J65" s="39"/>
      <c r="K65" s="40"/>
      <c r="L65" s="93" t="str">
        <f>IF(ABS(F65-I65)&lt;5,"PASS","ADJUST")</f>
        <v>PASS</v>
      </c>
      <c r="M65" s="94"/>
      <c r="N65" s="94"/>
      <c r="O65" s="80"/>
      <c r="P65" s="81"/>
      <c r="S65" s="6"/>
      <c r="T65" s="6"/>
      <c r="U65" s="6"/>
    </row>
    <row r="66" spans="1:21" ht="13.5" customHeight="1">
      <c r="A66" s="95" t="s">
        <v>30</v>
      </c>
      <c r="B66" s="95"/>
      <c r="C66" s="93">
        <v>15</v>
      </c>
      <c r="D66" s="94"/>
      <c r="E66" s="107"/>
      <c r="F66" s="38"/>
      <c r="G66" s="39"/>
      <c r="H66" s="40"/>
      <c r="I66" s="90"/>
      <c r="J66" s="91"/>
      <c r="K66" s="92"/>
      <c r="L66" s="93" t="str">
        <f>IF(ABS(F66-I66)&lt;0.2,"PASS","ADJUST")</f>
        <v>PASS</v>
      </c>
      <c r="M66" s="94"/>
      <c r="N66" s="107"/>
      <c r="Q66" s="6"/>
      <c r="R66" s="6"/>
      <c r="S66" s="6"/>
      <c r="T66" s="6"/>
      <c r="U66" s="6"/>
    </row>
    <row r="67" spans="1:21" ht="13.5" customHeight="1">
      <c r="A67" s="95" t="s">
        <v>31</v>
      </c>
      <c r="B67" s="95"/>
      <c r="C67" s="70">
        <v>18.4</v>
      </c>
      <c r="D67" s="71"/>
      <c r="E67" s="72"/>
      <c r="F67" s="38"/>
      <c r="G67" s="39"/>
      <c r="H67" s="40"/>
      <c r="I67" s="90"/>
      <c r="J67" s="91"/>
      <c r="K67" s="92"/>
      <c r="L67" s="93" t="str">
        <f>IF(ABS(F67-I67)&lt;0.2,"PASS","ADJUST")</f>
        <v>PASS</v>
      </c>
      <c r="M67" s="94"/>
      <c r="N67" s="94"/>
      <c r="O67" s="80"/>
      <c r="P67" s="81"/>
      <c r="Q67" s="6"/>
      <c r="R67" s="6"/>
      <c r="S67" s="6"/>
      <c r="T67" s="6"/>
      <c r="U67" s="6"/>
    </row>
    <row r="68" spans="1:21" ht="13.5" customHeight="1">
      <c r="A68" s="95" t="s">
        <v>32</v>
      </c>
      <c r="B68" s="95"/>
      <c r="C68" s="70">
        <v>16.7</v>
      </c>
      <c r="D68" s="71"/>
      <c r="E68" s="72"/>
      <c r="F68" s="38"/>
      <c r="G68" s="39"/>
      <c r="H68" s="40"/>
      <c r="I68" s="90"/>
      <c r="J68" s="91"/>
      <c r="K68" s="92"/>
      <c r="L68" s="93" t="str">
        <f>IF(ABS(F68-I68)&lt;0.2,"PASS","ADJUST")</f>
        <v>PASS</v>
      </c>
      <c r="M68" s="94"/>
      <c r="N68" s="94"/>
      <c r="O68" s="80"/>
      <c r="P68" s="81"/>
      <c r="Q68" s="6"/>
      <c r="R68" s="6"/>
      <c r="S68" s="6"/>
      <c r="T68" s="6"/>
      <c r="U68" s="6"/>
    </row>
    <row r="69" spans="2:21" ht="13.5" customHeight="1">
      <c r="B69" s="6"/>
      <c r="C69" s="6"/>
      <c r="D69" s="6"/>
      <c r="E69" s="6"/>
      <c r="F69" s="35" t="s">
        <v>46</v>
      </c>
      <c r="G69" s="3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2:21" ht="13.5" customHeight="1"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</row>
    <row r="71" spans="2:21" ht="13.5" customHeight="1"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</row>
    <row r="72" spans="1:21" ht="13.5" customHeight="1">
      <c r="A72" s="37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6"/>
    </row>
    <row r="73" spans="1:21" ht="13.5" customHeight="1">
      <c r="A73" s="37"/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6"/>
    </row>
    <row r="74" spans="1:21" ht="13.5" customHeight="1">
      <c r="A74" s="37"/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6"/>
    </row>
    <row r="75" spans="1:21" ht="13.5" customHeight="1">
      <c r="A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6"/>
    </row>
    <row r="76" spans="1:21" ht="13.5" customHeight="1">
      <c r="A76" s="37"/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6"/>
    </row>
    <row r="77" spans="1:21" ht="13.5" customHeight="1">
      <c r="A77" s="37"/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6"/>
    </row>
    <row r="78" spans="1:21" ht="13.5" customHeight="1">
      <c r="A78" s="37"/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6"/>
    </row>
    <row r="79" spans="1:21" ht="13.5" customHeight="1">
      <c r="A79" s="37"/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6"/>
    </row>
    <row r="80" spans="1:21" ht="13.5" customHeight="1">
      <c r="A80" s="37"/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6"/>
    </row>
    <row r="81" spans="1:21" ht="13.5" customHeight="1">
      <c r="A81" s="105" t="s">
        <v>60</v>
      </c>
      <c r="B81" s="106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6"/>
    </row>
    <row r="82" spans="1:21" ht="13.5" customHeight="1">
      <c r="A82" s="96"/>
      <c r="B82" s="97"/>
      <c r="C82" s="97"/>
      <c r="D82" s="97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8"/>
      <c r="U82" s="6"/>
    </row>
    <row r="83" spans="1:21" ht="13.5" customHeight="1">
      <c r="A83" s="99"/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  <c r="R83" s="100"/>
      <c r="S83" s="100"/>
      <c r="T83" s="101"/>
      <c r="U83" s="6"/>
    </row>
    <row r="84" spans="1:21" ht="13.5" customHeight="1">
      <c r="A84" s="99"/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  <c r="T84" s="101"/>
      <c r="U84" s="6"/>
    </row>
    <row r="85" spans="1:21" ht="13.5" customHeight="1">
      <c r="A85" s="99"/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  <c r="R85" s="100"/>
      <c r="S85" s="100"/>
      <c r="T85" s="101"/>
      <c r="U85" s="6"/>
    </row>
    <row r="86" spans="1:21" ht="13.5" customHeight="1">
      <c r="A86" s="99"/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  <c r="R86" s="100"/>
      <c r="S86" s="100"/>
      <c r="T86" s="101"/>
      <c r="U86" s="6"/>
    </row>
    <row r="87" spans="1:21" ht="13.5" customHeight="1">
      <c r="A87" s="99"/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  <c r="R87" s="100"/>
      <c r="S87" s="100"/>
      <c r="T87" s="101"/>
      <c r="U87" s="6"/>
    </row>
    <row r="88" spans="1:21" ht="13.5" customHeight="1">
      <c r="A88" s="102"/>
      <c r="B88" s="103"/>
      <c r="C88" s="103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4"/>
      <c r="U88" s="6"/>
    </row>
    <row r="89" spans="1:21" ht="13.5" customHeight="1">
      <c r="A89" s="37"/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6"/>
    </row>
    <row r="90" spans="1:21" ht="13.5" customHeight="1">
      <c r="A90" s="37"/>
      <c r="B90" s="37"/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6"/>
    </row>
    <row r="91" spans="1:21" ht="13.5" customHeight="1">
      <c r="A91" s="37"/>
      <c r="B91" s="37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6"/>
    </row>
    <row r="92" spans="1:20" ht="13.5" customHeight="1">
      <c r="A92" s="13"/>
      <c r="B92" s="13"/>
      <c r="C92" s="13"/>
      <c r="D92" s="13"/>
      <c r="E92" s="13"/>
      <c r="F92" s="13"/>
      <c r="G92" s="14"/>
      <c r="H92" s="14"/>
      <c r="I92" s="15"/>
      <c r="J92" s="15"/>
      <c r="K92" s="15"/>
      <c r="L92" s="15"/>
      <c r="M92" s="15"/>
      <c r="N92" s="15"/>
      <c r="O92" s="15"/>
      <c r="P92" s="15"/>
      <c r="Q92" s="16"/>
      <c r="R92" s="16"/>
      <c r="S92" s="17"/>
      <c r="T92" s="17"/>
    </row>
    <row r="93" spans="1:20" s="18" customFormat="1" ht="31.5" customHeight="1">
      <c r="A93" s="89" t="s">
        <v>19</v>
      </c>
      <c r="B93" s="89"/>
      <c r="C93" s="89"/>
      <c r="D93" s="89"/>
      <c r="E93" s="89"/>
      <c r="F93" s="89"/>
      <c r="G93" s="89"/>
      <c r="H93" s="89"/>
      <c r="I93" s="89"/>
      <c r="J93" s="89"/>
      <c r="K93" s="89"/>
      <c r="L93" s="89" t="s">
        <v>50</v>
      </c>
      <c r="M93" s="89"/>
      <c r="N93" s="89"/>
      <c r="O93" s="89"/>
      <c r="P93" s="89"/>
      <c r="Q93" s="89"/>
      <c r="R93" s="89"/>
      <c r="S93" s="89"/>
      <c r="T93" s="89"/>
    </row>
  </sheetData>
  <sheetProtection/>
  <mergeCells count="142">
    <mergeCell ref="J28:L28"/>
    <mergeCell ref="L40:N40"/>
    <mergeCell ref="I41:K41"/>
    <mergeCell ref="F41:H41"/>
    <mergeCell ref="A48:T48"/>
    <mergeCell ref="M28:O28"/>
    <mergeCell ref="D29:F29"/>
    <mergeCell ref="G29:I29"/>
    <mergeCell ref="G28:I28"/>
    <mergeCell ref="H31:J31"/>
    <mergeCell ref="O67:P67"/>
    <mergeCell ref="F64:H64"/>
    <mergeCell ref="E58:G58"/>
    <mergeCell ref="L43:N43"/>
    <mergeCell ref="H51:J51"/>
    <mergeCell ref="L66:N66"/>
    <mergeCell ref="A64:E64"/>
    <mergeCell ref="A65:E65"/>
    <mergeCell ref="O43:P43"/>
    <mergeCell ref="L67:N67"/>
    <mergeCell ref="E34:G34"/>
    <mergeCell ref="A66:B66"/>
    <mergeCell ref="I67:K67"/>
    <mergeCell ref="E36:G36"/>
    <mergeCell ref="E59:G59"/>
    <mergeCell ref="I40:K40"/>
    <mergeCell ref="C66:E66"/>
    <mergeCell ref="C45:E45"/>
    <mergeCell ref="E52:G52"/>
    <mergeCell ref="H53:J53"/>
    <mergeCell ref="I66:K66"/>
    <mergeCell ref="K57:L58"/>
    <mergeCell ref="A67:B67"/>
    <mergeCell ref="I64:K64"/>
    <mergeCell ref="F65:H65"/>
    <mergeCell ref="E57:G57"/>
    <mergeCell ref="C67:E67"/>
    <mergeCell ref="F67:H67"/>
    <mergeCell ref="F66:H66"/>
    <mergeCell ref="O42:P42"/>
    <mergeCell ref="I45:K45"/>
    <mergeCell ref="O41:P41"/>
    <mergeCell ref="A42:E42"/>
    <mergeCell ref="A44:B44"/>
    <mergeCell ref="L42:N42"/>
    <mergeCell ref="L41:N41"/>
    <mergeCell ref="A43:B43"/>
    <mergeCell ref="O45:P45"/>
    <mergeCell ref="A45:B45"/>
    <mergeCell ref="N51:P51"/>
    <mergeCell ref="I44:K44"/>
    <mergeCell ref="K52:M52"/>
    <mergeCell ref="N52:P52"/>
    <mergeCell ref="F63:H63"/>
    <mergeCell ref="D56:F56"/>
    <mergeCell ref="L45:N45"/>
    <mergeCell ref="I43:K43"/>
    <mergeCell ref="J29:L29"/>
    <mergeCell ref="F44:H44"/>
    <mergeCell ref="M27:O27"/>
    <mergeCell ref="L44:N44"/>
    <mergeCell ref="O44:P44"/>
    <mergeCell ref="D28:F28"/>
    <mergeCell ref="H34:J34"/>
    <mergeCell ref="E32:G32"/>
    <mergeCell ref="I42:K42"/>
    <mergeCell ref="I65:K65"/>
    <mergeCell ref="O65:P65"/>
    <mergeCell ref="L64:N64"/>
    <mergeCell ref="I63:K63"/>
    <mergeCell ref="K53:M53"/>
    <mergeCell ref="N53:P53"/>
    <mergeCell ref="L65:N65"/>
    <mergeCell ref="L93:T93"/>
    <mergeCell ref="F68:H68"/>
    <mergeCell ref="I68:K68"/>
    <mergeCell ref="L68:N68"/>
    <mergeCell ref="A93:K93"/>
    <mergeCell ref="A68:B68"/>
    <mergeCell ref="C68:E68"/>
    <mergeCell ref="A82:T88"/>
    <mergeCell ref="O68:P68"/>
    <mergeCell ref="A81:B81"/>
    <mergeCell ref="G26:I26"/>
    <mergeCell ref="E31:G31"/>
    <mergeCell ref="O64:P64"/>
    <mergeCell ref="E53:G53"/>
    <mergeCell ref="F45:H45"/>
    <mergeCell ref="K51:M51"/>
    <mergeCell ref="A61:T61"/>
    <mergeCell ref="L63:N63"/>
    <mergeCell ref="H52:J52"/>
    <mergeCell ref="I57:J58"/>
    <mergeCell ref="H32:J32"/>
    <mergeCell ref="C43:E43"/>
    <mergeCell ref="F43:H43"/>
    <mergeCell ref="A41:E41"/>
    <mergeCell ref="G27:I27"/>
    <mergeCell ref="J27:L27"/>
    <mergeCell ref="F42:H42"/>
    <mergeCell ref="F40:H40"/>
    <mergeCell ref="A38:T38"/>
    <mergeCell ref="M29:O29"/>
    <mergeCell ref="E9:I9"/>
    <mergeCell ref="J14:M14"/>
    <mergeCell ref="A8:D8"/>
    <mergeCell ref="E51:G51"/>
    <mergeCell ref="M26:O26"/>
    <mergeCell ref="J26:L26"/>
    <mergeCell ref="F18:I18"/>
    <mergeCell ref="A20:T20"/>
    <mergeCell ref="F22:H22"/>
    <mergeCell ref="C44:E44"/>
    <mergeCell ref="A15:E15"/>
    <mergeCell ref="F24:I24"/>
    <mergeCell ref="A18:E18"/>
    <mergeCell ref="J15:M15"/>
    <mergeCell ref="A10:D10"/>
    <mergeCell ref="J17:M17"/>
    <mergeCell ref="F16:I16"/>
    <mergeCell ref="J16:M16"/>
    <mergeCell ref="A16:E16"/>
    <mergeCell ref="E10:I10"/>
    <mergeCell ref="F14:I14"/>
    <mergeCell ref="F23:H23"/>
    <mergeCell ref="N2:T4"/>
    <mergeCell ref="E8:I8"/>
    <mergeCell ref="F17:I17"/>
    <mergeCell ref="B2:G4"/>
    <mergeCell ref="K8:O8"/>
    <mergeCell ref="P8:T8"/>
    <mergeCell ref="J18:M18"/>
    <mergeCell ref="D27:F27"/>
    <mergeCell ref="K10:O10"/>
    <mergeCell ref="K9:O9"/>
    <mergeCell ref="F15:I15"/>
    <mergeCell ref="P9:T9"/>
    <mergeCell ref="P10:T10"/>
    <mergeCell ref="A17:E17"/>
    <mergeCell ref="A9:D9"/>
    <mergeCell ref="A12:T12"/>
    <mergeCell ref="D26:F26"/>
  </mergeCells>
  <printOptions/>
  <pageMargins left="0.19" right="0.19" top="0.35" bottom="0.45" header="0.32" footer="0.5"/>
  <pageSetup horizontalDpi="300" verticalDpi="300" orientation="portrait" r:id="rId3"/>
  <headerFooter alignWithMargins="0">
    <oddFooter>&amp;CPage &amp;P of &amp;N</oddFooter>
  </headerFooter>
  <rowBreaks count="1" manualBreakCount="1">
    <brk id="46" max="255" man="1"/>
  </row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revans</dc:creator>
  <cp:keywords/>
  <dc:description/>
  <cp:lastModifiedBy>melinda</cp:lastModifiedBy>
  <cp:lastPrinted>2014-03-14T00:38:59Z</cp:lastPrinted>
  <dcterms:created xsi:type="dcterms:W3CDTF">2008-07-09T13:45:25Z</dcterms:created>
  <dcterms:modified xsi:type="dcterms:W3CDTF">2016-05-01T22:42:29Z</dcterms:modified>
  <cp:category/>
  <cp:version/>
  <cp:contentType/>
  <cp:contentStatus/>
</cp:coreProperties>
</file>