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cowboys\Environmental\Environmental\Tribal Air Program\AMS LOGBOOK\QC AMS Equipment\PM\PM BAM1022\"/>
    </mc:Choice>
  </mc:AlternateContent>
  <xr:revisionPtr revIDLastSave="0" documentId="13_ncr:1_{11DDFF94-6914-42FA-B4F9-57E8CDC7AD2E}" xr6:coauthVersionLast="47" xr6:coauthVersionMax="47" xr10:uidLastSave="{00000000-0000-0000-0000-000000000000}"/>
  <bookViews>
    <workbookView xWindow="-28920" yWindow="-120" windowWidth="29040" windowHeight="15840" xr2:uid="{419F9A50-83AE-42AA-A39A-6C245893C440}"/>
  </bookViews>
  <sheets>
    <sheet name="BKGD Audit" sheetId="1" r:id="rId1"/>
    <sheet name="Raw Data Input" sheetId="2" r:id="rId2"/>
    <sheet name="Investigate" sheetId="6" r:id="rId3"/>
    <sheet name="Zero Calculation" sheetId="4" r:id="rId4"/>
    <sheet name="Theoretical Zero" sheetId="7" r:id="rId5"/>
    <sheet name="Dropdown" sheetId="3" state="hidden" r:id="rId6"/>
  </sheets>
  <definedNames>
    <definedName name="_xlnm.Print_Area" localSheetId="0">'BKGD Audit'!$A$1:$K$49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" i="7" l="1"/>
  <c r="K2" i="7"/>
  <c r="H4" i="4"/>
  <c r="H5" i="4" s="1"/>
  <c r="H6" i="4" s="1"/>
  <c r="H7" i="4" s="1"/>
  <c r="H8" i="4" s="1"/>
  <c r="H9" i="4" s="1"/>
  <c r="H10" i="4" s="1"/>
  <c r="H11" i="4" s="1"/>
  <c r="H12" i="4" s="1"/>
  <c r="H13" i="4" s="1"/>
  <c r="H14" i="4" s="1"/>
  <c r="H15" i="4" s="1"/>
  <c r="H16" i="4" s="1"/>
  <c r="H17" i="4" s="1"/>
  <c r="H18" i="4" s="1"/>
  <c r="H19" i="4" s="1"/>
  <c r="H20" i="4" s="1"/>
  <c r="H21" i="4" s="1"/>
  <c r="H22" i="4" s="1"/>
  <c r="H23" i="4" s="1"/>
  <c r="H24" i="4" s="1"/>
  <c r="H25" i="4" s="1"/>
  <c r="H26" i="4" s="1"/>
  <c r="H27" i="4" s="1"/>
  <c r="H28" i="4" s="1"/>
  <c r="H29" i="4" s="1"/>
  <c r="H30" i="4" s="1"/>
  <c r="H31" i="4" s="1"/>
  <c r="H32" i="4" s="1"/>
  <c r="H33" i="4" s="1"/>
  <c r="H34" i="4" s="1"/>
  <c r="H35" i="4" s="1"/>
  <c r="H36" i="4" s="1"/>
  <c r="H37" i="4" s="1"/>
  <c r="H38" i="4" s="1"/>
  <c r="H39" i="4" s="1"/>
  <c r="H40" i="4" s="1"/>
  <c r="H41" i="4" s="1"/>
  <c r="H42" i="4" s="1"/>
  <c r="H43" i="4" s="1"/>
  <c r="H44" i="4" s="1"/>
  <c r="H45" i="4" s="1"/>
  <c r="H46" i="4" s="1"/>
  <c r="H47" i="4" s="1"/>
  <c r="H48" i="4" s="1"/>
  <c r="H49" i="4" s="1"/>
  <c r="H50" i="4" s="1"/>
  <c r="H51" i="4" s="1"/>
  <c r="H52" i="4" s="1"/>
  <c r="H53" i="4" s="1"/>
  <c r="H54" i="4" s="1"/>
  <c r="H55" i="4" s="1"/>
  <c r="H56" i="4" s="1"/>
  <c r="H57" i="4" s="1"/>
  <c r="H58" i="4" s="1"/>
  <c r="H59" i="4" s="1"/>
  <c r="H60" i="4" s="1"/>
  <c r="H61" i="4" s="1"/>
  <c r="H62" i="4" s="1"/>
  <c r="H63" i="4" s="1"/>
  <c r="H64" i="4" s="1"/>
  <c r="H65" i="4" s="1"/>
  <c r="H66" i="4" s="1"/>
  <c r="H67" i="4" s="1"/>
  <c r="H68" i="4" s="1"/>
  <c r="H69" i="4" s="1"/>
  <c r="H70" i="4" s="1"/>
  <c r="H71" i="4" s="1"/>
  <c r="H72" i="4" s="1"/>
  <c r="H73" i="4" s="1"/>
  <c r="H3" i="4"/>
  <c r="H2" i="4"/>
  <c r="G4" i="4"/>
  <c r="G5" i="4"/>
  <c r="G6" i="4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39" i="4" s="1"/>
  <c r="G40" i="4" s="1"/>
  <c r="G41" i="4" s="1"/>
  <c r="G42" i="4" s="1"/>
  <c r="G43" i="4" s="1"/>
  <c r="G44" i="4" s="1"/>
  <c r="G45" i="4" s="1"/>
  <c r="G46" i="4" s="1"/>
  <c r="G47" i="4" s="1"/>
  <c r="G48" i="4" s="1"/>
  <c r="G49" i="4" s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  <c r="G68" i="4" s="1"/>
  <c r="G69" i="4" s="1"/>
  <c r="G70" i="4" s="1"/>
  <c r="G71" i="4" s="1"/>
  <c r="G72" i="4" s="1"/>
  <c r="G73" i="4" s="1"/>
  <c r="G3" i="4"/>
  <c r="G2" i="4"/>
  <c r="F4" i="4"/>
  <c r="F5" i="4" s="1"/>
  <c r="F6" i="4" s="1"/>
  <c r="F7" i="4" s="1"/>
  <c r="F8" i="4" s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62" i="4" s="1"/>
  <c r="F63" i="4" s="1"/>
  <c r="F64" i="4" s="1"/>
  <c r="F65" i="4" s="1"/>
  <c r="F66" i="4" s="1"/>
  <c r="F67" i="4" s="1"/>
  <c r="F68" i="4" s="1"/>
  <c r="F69" i="4" s="1"/>
  <c r="F70" i="4" s="1"/>
  <c r="F71" i="4" s="1"/>
  <c r="F72" i="4" s="1"/>
  <c r="F73" i="4" s="1"/>
  <c r="F3" i="4"/>
  <c r="F2" i="4"/>
  <c r="E4" i="4"/>
  <c r="E5" i="4" s="1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3" i="4"/>
  <c r="E2" i="4"/>
  <c r="D4" i="4"/>
  <c r="D5" i="4" s="1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  <c r="D60" i="4" s="1"/>
  <c r="D61" i="4" s="1"/>
  <c r="D62" i="4" s="1"/>
  <c r="D63" i="4" s="1"/>
  <c r="D64" i="4" s="1"/>
  <c r="D65" i="4" s="1"/>
  <c r="D66" i="4" s="1"/>
  <c r="D67" i="4" s="1"/>
  <c r="D68" i="4" s="1"/>
  <c r="D69" i="4" s="1"/>
  <c r="D70" i="4" s="1"/>
  <c r="D71" i="4" s="1"/>
  <c r="D72" i="4" s="1"/>
  <c r="D73" i="4" s="1"/>
  <c r="D3" i="4"/>
  <c r="D2" i="4"/>
  <c r="K2" i="4"/>
  <c r="U2" i="4"/>
  <c r="S2" i="4"/>
  <c r="Q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2" i="4"/>
  <c r="B1" i="4" a="1"/>
  <c r="B1" i="4" s="1"/>
  <c r="A1" i="4" a="1"/>
  <c r="A1" i="4" s="1"/>
  <c r="S2" i="7" l="1"/>
  <c r="Q2" i="7"/>
  <c r="Y2" i="6" l="1"/>
  <c r="V2" i="6"/>
  <c r="F45" i="1"/>
  <c r="C45" i="1"/>
  <c r="I24" i="1"/>
  <c r="K24" i="1" s="1"/>
  <c r="I23" i="1"/>
  <c r="K23" i="1" s="1"/>
  <c r="K45" i="1" l="1"/>
  <c r="I21" i="1"/>
  <c r="K21" i="1" s="1"/>
  <c r="I19" i="1"/>
  <c r="K19" i="1" s="1"/>
  <c r="K17" i="1"/>
  <c r="K41" i="1" a="1"/>
  <c r="K41" i="1" s="1"/>
  <c r="G1" i="6" a="1"/>
  <c r="F1" i="6" a="1"/>
  <c r="F1" i="6" s="1"/>
  <c r="E1" i="6" a="1"/>
  <c r="E1" i="6" s="1"/>
  <c r="D1" i="6" a="1"/>
  <c r="D1" i="6" s="1"/>
  <c r="C1" i="6" a="1"/>
  <c r="C1" i="6" s="1"/>
  <c r="B1" i="6" a="1"/>
  <c r="B1" i="6" s="1"/>
  <c r="A1" i="6" a="1"/>
  <c r="A1" i="6" s="1"/>
  <c r="J54" i="6" l="1"/>
  <c r="J10" i="6"/>
  <c r="J64" i="6"/>
  <c r="J28" i="6"/>
  <c r="J46" i="6"/>
  <c r="J36" i="6"/>
  <c r="J72" i="6"/>
  <c r="J18" i="6"/>
  <c r="J71" i="6"/>
  <c r="J62" i="6"/>
  <c r="J53" i="6"/>
  <c r="J44" i="6"/>
  <c r="J35" i="6"/>
  <c r="J26" i="6"/>
  <c r="J17" i="6"/>
  <c r="J8" i="6"/>
  <c r="J70" i="6"/>
  <c r="J60" i="6"/>
  <c r="J52" i="6"/>
  <c r="J42" i="6"/>
  <c r="J34" i="6"/>
  <c r="J24" i="6"/>
  <c r="J16" i="6"/>
  <c r="J6" i="6"/>
  <c r="J68" i="6"/>
  <c r="J59" i="6"/>
  <c r="J50" i="6"/>
  <c r="J41" i="6"/>
  <c r="J32" i="6"/>
  <c r="J23" i="6"/>
  <c r="J14" i="6"/>
  <c r="J5" i="6"/>
  <c r="J66" i="6"/>
  <c r="J58" i="6"/>
  <c r="J48" i="6"/>
  <c r="J40" i="6"/>
  <c r="J30" i="6"/>
  <c r="J22" i="6"/>
  <c r="J12" i="6"/>
  <c r="J4" i="6"/>
  <c r="I23" i="6"/>
  <c r="J65" i="6"/>
  <c r="J56" i="6"/>
  <c r="J47" i="6"/>
  <c r="J38" i="6"/>
  <c r="J29" i="6"/>
  <c r="J20" i="6"/>
  <c r="J11" i="6"/>
  <c r="I71" i="6"/>
  <c r="I65" i="6"/>
  <c r="I11" i="6"/>
  <c r="I59" i="6"/>
  <c r="I5" i="6"/>
  <c r="J69" i="6"/>
  <c r="J63" i="6"/>
  <c r="J57" i="6"/>
  <c r="J51" i="6"/>
  <c r="J45" i="6"/>
  <c r="J39" i="6"/>
  <c r="J33" i="6"/>
  <c r="J27" i="6"/>
  <c r="J21" i="6"/>
  <c r="J15" i="6"/>
  <c r="J9" i="6"/>
  <c r="I17" i="6"/>
  <c r="I53" i="6"/>
  <c r="K3" i="6"/>
  <c r="I41" i="6"/>
  <c r="J73" i="6"/>
  <c r="J67" i="6"/>
  <c r="J61" i="6"/>
  <c r="J55" i="6"/>
  <c r="J49" i="6"/>
  <c r="J43" i="6"/>
  <c r="J37" i="6"/>
  <c r="J31" i="6"/>
  <c r="J25" i="6"/>
  <c r="J19" i="6"/>
  <c r="J13" i="6"/>
  <c r="J7" i="6"/>
  <c r="G1" i="6"/>
  <c r="L5" i="6"/>
  <c r="L7" i="6"/>
  <c r="L9" i="6"/>
  <c r="L11" i="6"/>
  <c r="L13" i="6"/>
  <c r="L15" i="6"/>
  <c r="L17" i="6"/>
  <c r="L19" i="6"/>
  <c r="L21" i="6"/>
  <c r="L23" i="6"/>
  <c r="L25" i="6"/>
  <c r="L27" i="6"/>
  <c r="L29" i="6"/>
  <c r="L31" i="6"/>
  <c r="L33" i="6"/>
  <c r="L35" i="6"/>
  <c r="L37" i="6"/>
  <c r="L39" i="6"/>
  <c r="L41" i="6"/>
  <c r="L43" i="6"/>
  <c r="L45" i="6"/>
  <c r="L47" i="6"/>
  <c r="L49" i="6"/>
  <c r="L51" i="6"/>
  <c r="L53" i="6"/>
  <c r="L55" i="6"/>
  <c r="L57" i="6"/>
  <c r="L59" i="6"/>
  <c r="L61" i="6"/>
  <c r="L63" i="6"/>
  <c r="L65" i="6"/>
  <c r="L67" i="6"/>
  <c r="L69" i="6"/>
  <c r="L71" i="6"/>
  <c r="L73" i="6"/>
  <c r="L3" i="6"/>
  <c r="O12" i="6"/>
  <c r="O18" i="6"/>
  <c r="O30" i="6"/>
  <c r="O42" i="6"/>
  <c r="L4" i="6"/>
  <c r="L6" i="6"/>
  <c r="L8" i="6"/>
  <c r="L10" i="6"/>
  <c r="L12" i="6"/>
  <c r="L14" i="6"/>
  <c r="L16" i="6"/>
  <c r="L18" i="6"/>
  <c r="L20" i="6"/>
  <c r="L22" i="6"/>
  <c r="L24" i="6"/>
  <c r="L26" i="6"/>
  <c r="L28" i="6"/>
  <c r="L30" i="6"/>
  <c r="L32" i="6"/>
  <c r="L34" i="6"/>
  <c r="L36" i="6"/>
  <c r="L38" i="6"/>
  <c r="L40" i="6"/>
  <c r="L42" i="6"/>
  <c r="L44" i="6"/>
  <c r="L46" i="6"/>
  <c r="L48" i="6"/>
  <c r="L50" i="6"/>
  <c r="L52" i="6"/>
  <c r="L54" i="6"/>
  <c r="L56" i="6"/>
  <c r="L58" i="6"/>
  <c r="L60" i="6"/>
  <c r="L62" i="6"/>
  <c r="L64" i="6"/>
  <c r="L66" i="6"/>
  <c r="L68" i="6"/>
  <c r="L70" i="6"/>
  <c r="L72" i="6"/>
  <c r="O6" i="6"/>
  <c r="O24" i="6"/>
  <c r="O36" i="6"/>
  <c r="I35" i="6"/>
  <c r="N66" i="6"/>
  <c r="N54" i="6"/>
  <c r="N42" i="6"/>
  <c r="N36" i="6"/>
  <c r="N24" i="6"/>
  <c r="N12" i="6"/>
  <c r="O72" i="6"/>
  <c r="O60" i="6"/>
  <c r="O48" i="6"/>
  <c r="I70" i="6"/>
  <c r="I64" i="6"/>
  <c r="I58" i="6"/>
  <c r="I52" i="6"/>
  <c r="I46" i="6"/>
  <c r="I40" i="6"/>
  <c r="I34" i="6"/>
  <c r="I28" i="6"/>
  <c r="I22" i="6"/>
  <c r="I16" i="6"/>
  <c r="I10" i="6"/>
  <c r="J3" i="6"/>
  <c r="N71" i="6"/>
  <c r="N65" i="6"/>
  <c r="N59" i="6"/>
  <c r="N53" i="6"/>
  <c r="N47" i="6"/>
  <c r="N41" i="6"/>
  <c r="N35" i="6"/>
  <c r="N29" i="6"/>
  <c r="N23" i="6"/>
  <c r="N17" i="6"/>
  <c r="N11" i="6"/>
  <c r="N5" i="6"/>
  <c r="O71" i="6"/>
  <c r="O65" i="6"/>
  <c r="O59" i="6"/>
  <c r="O53" i="6"/>
  <c r="O47" i="6"/>
  <c r="O41" i="6"/>
  <c r="O35" i="6"/>
  <c r="O29" i="6"/>
  <c r="O23" i="6"/>
  <c r="O17" i="6"/>
  <c r="O11" i="6"/>
  <c r="O5" i="6"/>
  <c r="I29" i="6"/>
  <c r="N72" i="6"/>
  <c r="N60" i="6"/>
  <c r="N48" i="6"/>
  <c r="N30" i="6"/>
  <c r="N18" i="6"/>
  <c r="N6" i="6"/>
  <c r="O66" i="6"/>
  <c r="O54" i="6"/>
  <c r="I3" i="6"/>
  <c r="I69" i="6"/>
  <c r="I63" i="6"/>
  <c r="I57" i="6"/>
  <c r="I51" i="6"/>
  <c r="I45" i="6"/>
  <c r="I39" i="6"/>
  <c r="I33" i="6"/>
  <c r="I27" i="6"/>
  <c r="I21" i="6"/>
  <c r="I15" i="6"/>
  <c r="I9" i="6"/>
  <c r="K72" i="6"/>
  <c r="K70" i="6"/>
  <c r="K68" i="6"/>
  <c r="K66" i="6"/>
  <c r="K64" i="6"/>
  <c r="K62" i="6"/>
  <c r="K60" i="6"/>
  <c r="K58" i="6"/>
  <c r="K56" i="6"/>
  <c r="K54" i="6"/>
  <c r="K52" i="6"/>
  <c r="K50" i="6"/>
  <c r="K48" i="6"/>
  <c r="K46" i="6"/>
  <c r="K44" i="6"/>
  <c r="K42" i="6"/>
  <c r="K40" i="6"/>
  <c r="K38" i="6"/>
  <c r="K36" i="6"/>
  <c r="K34" i="6"/>
  <c r="K32" i="6"/>
  <c r="K30" i="6"/>
  <c r="K28" i="6"/>
  <c r="K26" i="6"/>
  <c r="K24" i="6"/>
  <c r="K22" i="6"/>
  <c r="K20" i="6"/>
  <c r="K18" i="6"/>
  <c r="K16" i="6"/>
  <c r="K14" i="6"/>
  <c r="K12" i="6"/>
  <c r="K10" i="6"/>
  <c r="K8" i="6"/>
  <c r="K6" i="6"/>
  <c r="K4" i="6"/>
  <c r="N70" i="6"/>
  <c r="N64" i="6"/>
  <c r="N58" i="6"/>
  <c r="N52" i="6"/>
  <c r="N46" i="6"/>
  <c r="N40" i="6"/>
  <c r="N34" i="6"/>
  <c r="N28" i="6"/>
  <c r="N22" i="6"/>
  <c r="N16" i="6"/>
  <c r="N10" i="6"/>
  <c r="N4" i="6"/>
  <c r="O70" i="6"/>
  <c r="O64" i="6"/>
  <c r="O58" i="6"/>
  <c r="O52" i="6"/>
  <c r="O46" i="6"/>
  <c r="O40" i="6"/>
  <c r="O34" i="6"/>
  <c r="O28" i="6"/>
  <c r="O22" i="6"/>
  <c r="O16" i="6"/>
  <c r="O10" i="6"/>
  <c r="O4" i="6"/>
  <c r="I47" i="6"/>
  <c r="I4" i="6"/>
  <c r="I62" i="6"/>
  <c r="I56" i="6"/>
  <c r="I44" i="6"/>
  <c r="I38" i="6"/>
  <c r="I26" i="6"/>
  <c r="I20" i="6"/>
  <c r="I8" i="6"/>
  <c r="N69" i="6"/>
  <c r="N63" i="6"/>
  <c r="N57" i="6"/>
  <c r="N51" i="6"/>
  <c r="N45" i="6"/>
  <c r="N39" i="6"/>
  <c r="N33" i="6"/>
  <c r="N27" i="6"/>
  <c r="N21" i="6"/>
  <c r="N15" i="6"/>
  <c r="N9" i="6"/>
  <c r="N3" i="6"/>
  <c r="O69" i="6"/>
  <c r="O63" i="6"/>
  <c r="O57" i="6"/>
  <c r="O51" i="6"/>
  <c r="O45" i="6"/>
  <c r="O39" i="6"/>
  <c r="O33" i="6"/>
  <c r="O27" i="6"/>
  <c r="O21" i="6"/>
  <c r="O15" i="6"/>
  <c r="O9" i="6"/>
  <c r="O3" i="6"/>
  <c r="I68" i="6"/>
  <c r="I50" i="6"/>
  <c r="I32" i="6"/>
  <c r="I14" i="6"/>
  <c r="I73" i="6"/>
  <c r="I67" i="6"/>
  <c r="I61" i="6"/>
  <c r="I55" i="6"/>
  <c r="I49" i="6"/>
  <c r="I43" i="6"/>
  <c r="I37" i="6"/>
  <c r="I31" i="6"/>
  <c r="I25" i="6"/>
  <c r="I19" i="6"/>
  <c r="I13" i="6"/>
  <c r="I7" i="6"/>
  <c r="N2" i="6"/>
  <c r="N68" i="6"/>
  <c r="N62" i="6"/>
  <c r="N56" i="6"/>
  <c r="N50" i="6"/>
  <c r="N44" i="6"/>
  <c r="N38" i="6"/>
  <c r="N32" i="6"/>
  <c r="N26" i="6"/>
  <c r="N20" i="6"/>
  <c r="N14" i="6"/>
  <c r="N8" i="6"/>
  <c r="O2" i="6"/>
  <c r="O68" i="6"/>
  <c r="O62" i="6"/>
  <c r="O56" i="6"/>
  <c r="O50" i="6"/>
  <c r="O44" i="6"/>
  <c r="O38" i="6"/>
  <c r="O32" i="6"/>
  <c r="O26" i="6"/>
  <c r="O20" i="6"/>
  <c r="O14" i="6"/>
  <c r="O8" i="6"/>
  <c r="I72" i="6"/>
  <c r="I66" i="6"/>
  <c r="I60" i="6"/>
  <c r="I54" i="6"/>
  <c r="I48" i="6"/>
  <c r="I42" i="6"/>
  <c r="I36" i="6"/>
  <c r="I30" i="6"/>
  <c r="I24" i="6"/>
  <c r="I18" i="6"/>
  <c r="I12" i="6"/>
  <c r="I6" i="6"/>
  <c r="K73" i="6"/>
  <c r="K71" i="6"/>
  <c r="K69" i="6"/>
  <c r="K67" i="6"/>
  <c r="K65" i="6"/>
  <c r="K63" i="6"/>
  <c r="K61" i="6"/>
  <c r="K59" i="6"/>
  <c r="K57" i="6"/>
  <c r="K55" i="6"/>
  <c r="K53" i="6"/>
  <c r="K51" i="6"/>
  <c r="K49" i="6"/>
  <c r="K47" i="6"/>
  <c r="K45" i="6"/>
  <c r="K43" i="6"/>
  <c r="K41" i="6"/>
  <c r="K39" i="6"/>
  <c r="K37" i="6"/>
  <c r="K35" i="6"/>
  <c r="K33" i="6"/>
  <c r="K31" i="6"/>
  <c r="K29" i="6"/>
  <c r="K27" i="6"/>
  <c r="K25" i="6"/>
  <c r="K23" i="6"/>
  <c r="K21" i="6"/>
  <c r="K19" i="6"/>
  <c r="K17" i="6"/>
  <c r="K15" i="6"/>
  <c r="K13" i="6"/>
  <c r="K11" i="6"/>
  <c r="K9" i="6"/>
  <c r="K7" i="6"/>
  <c r="K5" i="6"/>
  <c r="N73" i="6"/>
  <c r="N67" i="6"/>
  <c r="N61" i="6"/>
  <c r="N55" i="6"/>
  <c r="N49" i="6"/>
  <c r="N43" i="6"/>
  <c r="N37" i="6"/>
  <c r="N31" i="6"/>
  <c r="N25" i="6"/>
  <c r="N19" i="6"/>
  <c r="N13" i="6"/>
  <c r="N7" i="6"/>
  <c r="O73" i="6"/>
  <c r="O67" i="6"/>
  <c r="O61" i="6"/>
  <c r="O55" i="6"/>
  <c r="O49" i="6"/>
  <c r="O43" i="6"/>
  <c r="O37" i="6"/>
  <c r="O31" i="6"/>
  <c r="O25" i="6"/>
  <c r="O19" i="6"/>
  <c r="O13" i="6"/>
  <c r="O7" i="6"/>
  <c r="Y19" i="6" l="1" a="1"/>
  <c r="Y19" i="6" s="1"/>
  <c r="Y3" i="6" a="1"/>
  <c r="Y3" i="6" s="1"/>
  <c r="G37" i="1"/>
  <c r="K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<sst xmlns="http://schemas.openxmlformats.org/spreadsheetml/2006/main" count="130" uniqueCount="110">
  <si>
    <t>Time</t>
  </si>
  <si>
    <t>ConcRT(ug/m3)</t>
  </si>
  <si>
    <t>ConcHR(ug/m3)</t>
  </si>
  <si>
    <t>ConcS(ug/m3)</t>
  </si>
  <si>
    <t>Flow(lpm)</t>
  </si>
  <si>
    <t>WS(m/s)</t>
  </si>
  <si>
    <t>WD(Deg)</t>
  </si>
  <si>
    <t>AT(C)</t>
  </si>
  <si>
    <t>RH(%)</t>
  </si>
  <si>
    <t>BP(mmHg)</t>
  </si>
  <si>
    <t>FT(C)</t>
  </si>
  <si>
    <t>FRH(%)</t>
  </si>
  <si>
    <t>Status</t>
  </si>
  <si>
    <t>Option</t>
  </si>
  <si>
    <t>Yes</t>
  </si>
  <si>
    <t>No</t>
  </si>
  <si>
    <t>Operator</t>
  </si>
  <si>
    <t>Lina Luu</t>
  </si>
  <si>
    <t>Pam Atcitty</t>
  </si>
  <si>
    <t>Flow Meter</t>
  </si>
  <si>
    <t>Morongo Tribal Air Program</t>
  </si>
  <si>
    <t>BAM1022 Background (BKGD) Audit</t>
  </si>
  <si>
    <t>Operator:</t>
  </si>
  <si>
    <t>Start</t>
  </si>
  <si>
    <t>End</t>
  </si>
  <si>
    <t>Real Time:</t>
  </si>
  <si>
    <t>Logger Time:</t>
  </si>
  <si>
    <t>Date:</t>
  </si>
  <si>
    <t>Location:</t>
  </si>
  <si>
    <t>Sampler:</t>
  </si>
  <si>
    <t>MetOne BAM1022</t>
  </si>
  <si>
    <t>Serial #:</t>
  </si>
  <si>
    <t>C19683</t>
  </si>
  <si>
    <t>Boneyard</t>
  </si>
  <si>
    <t>Location</t>
  </si>
  <si>
    <t>Satellite Office</t>
  </si>
  <si>
    <t>Leak Valve:</t>
  </si>
  <si>
    <t>MetOne BX-305</t>
  </si>
  <si>
    <t>Flow Meter:</t>
  </si>
  <si>
    <t>BGI DeltaCal/BX-307
Serial #: 405
Certify Date: 9/5/2023</t>
  </si>
  <si>
    <t>Alicat FP-25 SLPM
Serial #: 188862
Certify Date: 8/3/2023</t>
  </si>
  <si>
    <t>MetOne BX-302</t>
  </si>
  <si>
    <t>Leak Check</t>
  </si>
  <si>
    <t>BAM1022</t>
  </si>
  <si>
    <t>Reference</t>
  </si>
  <si>
    <t>PASS/FAIL</t>
  </si>
  <si>
    <t>Deg. C</t>
  </si>
  <si>
    <t>mmHg</t>
  </si>
  <si>
    <t>L/min</t>
  </si>
  <si>
    <t>Flow Control Valve (closed)</t>
  </si>
  <si>
    <t>± 2.1 Deg. C</t>
  </si>
  <si>
    <t>Zero Filter Assembly:</t>
  </si>
  <si>
    <t>± 2.1%</t>
  </si>
  <si>
    <t>± 5.1%</t>
  </si>
  <si>
    <t xml:space="preserve">± 10.1 mmHG </t>
  </si>
  <si>
    <t>(&lt;1.0 lpm)</t>
  </si>
  <si>
    <t>Factory BKGD:</t>
  </si>
  <si>
    <t>Verify the following:</t>
  </si>
  <si>
    <t>Use this sheet to test whether removing the outliers will make an improvement on the BKGD value</t>
  </si>
  <si>
    <t>Counted?:</t>
  </si>
  <si>
    <t>Investigate proper operations during background determination duration:</t>
  </si>
  <si>
    <r>
      <t xml:space="preserve">Filter temperature (FT) &gt; Ambient Temperature (AT) ≈ 5-10 </t>
    </r>
    <r>
      <rPr>
        <sz val="11"/>
        <color theme="1"/>
        <rFont val="Aptos Narrow"/>
        <family val="2"/>
      </rPr>
      <t>˚</t>
    </r>
    <r>
      <rPr>
        <sz val="11"/>
        <color theme="1"/>
        <rFont val="Aptos Narrow"/>
        <family val="2"/>
        <scheme val="minor"/>
      </rPr>
      <t>C</t>
    </r>
  </si>
  <si>
    <t>Filter Relative Humidity (FRH) &lt; Ambient Relative Humidity (RH) ≈ 25-50%</t>
  </si>
  <si>
    <t>Flow is continuously stable</t>
  </si>
  <si>
    <t>ΔAT</t>
  </si>
  <si>
    <t>ΔFT</t>
  </si>
  <si>
    <t>ΔRH</t>
  </si>
  <si>
    <t>ΔFRH</t>
  </si>
  <si>
    <t>AT&lt;FT</t>
  </si>
  <si>
    <t>RH&gt;FRH</t>
  </si>
  <si>
    <t>Difference</t>
  </si>
  <si>
    <t>Background</t>
  </si>
  <si>
    <t>New BKGD Value: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</si>
  <si>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</si>
  <si>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-1022 recommended maintenance performed periodically and prior to zero test?</t>
  </si>
  <si>
    <t>-1022 filter tape spots do not have pin holes or PM present?</t>
  </si>
  <si>
    <t>-Raw data inputted into "Raw Data Input" tab?</t>
  </si>
  <si>
    <t>-72 or more consecutive data points?</t>
  </si>
  <si>
    <t>-Status on hourly data is 0? (0 means no problems)</t>
  </si>
  <si>
    <t>Pre-BKGD Value:</t>
  </si>
  <si>
    <t>BKGD value deviation &lt; ± 2 µg/m3?:</t>
  </si>
  <si>
    <t>-σ:</t>
  </si>
  <si>
    <t>ΔBKGD Value:</t>
  </si>
  <si>
    <t>YES/NO</t>
  </si>
  <si>
    <t>-Background value set to 0 before beginning BKGD Audit?</t>
  </si>
  <si>
    <t>Pre-Verification</t>
  </si>
  <si>
    <t>Post-Verification</t>
  </si>
  <si>
    <t>Leak Check:</t>
  </si>
  <si>
    <t>Ambient Temp:</t>
  </si>
  <si>
    <t>Pressure:</t>
  </si>
  <si>
    <t>Flow Rate:</t>
  </si>
  <si>
    <t>Design Flow:</t>
  </si>
  <si>
    <t>Acceptance</t>
  </si>
  <si>
    <t>Last BKGD Value:</t>
  </si>
  <si>
    <t>Notes/Comments:</t>
  </si>
  <si>
    <t>-Investigated proper operations during background determination duration in "Investigate" tab?</t>
  </si>
  <si>
    <t>-Checked "Zero Calculation" tab?</t>
  </si>
  <si>
    <t>-Removed outliers on "Theoretical Zero" tab?</t>
  </si>
  <si>
    <t>Conc(mg)</t>
  </si>
  <si>
    <t>1σ</t>
  </si>
  <si>
    <t>1σ-</t>
  </si>
  <si>
    <t>2σ</t>
  </si>
  <si>
    <t>2σ-</t>
  </si>
  <si>
    <t>Avg Conc</t>
  </si>
  <si>
    <t>Previous BKGD Value</t>
  </si>
  <si>
    <t>BKGD Value During Test</t>
  </si>
  <si>
    <t>Zero Avg (mg)</t>
  </si>
  <si>
    <t>HR σ</t>
  </si>
  <si>
    <t>BKGD</t>
  </si>
  <si>
    <t>Copy values from "Zero Calculations" tab and paste as "Values"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</si>
</sst>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8DB6C5"/>
        <bgColor indexed="64"/>
      </patternFill>
    </fill>
    <fill>
      <patternFill patternType="solid">
        <fgColor rgb="FFB7D2DB"/>
        <bgColor indexed="64"/>
      </patternFill>
    </fill>
  </fills>
  <borders count="11">
    <border>
      <left/>
      <right/>
      <top/>
      <bottom/>
      <diagonal/>
    </border>
    <border>
      <left style="mediumDashed">
        <color rgb="FFC00000"/>
      </left>
      <right style="mediumDashed">
        <color rgb="FFC00000"/>
      </right>
      <top style="mediumDashed">
        <color rgb="FFC00000"/>
      </top>
      <bottom style="mediumDashed">
        <color rgb="FFC00000"/>
      </bottom>
      <diagonal/>
    </border>
    <border>
      <left/>
      <right/>
      <top style="mediumDashed">
        <color rgb="FFC00000"/>
      </top>
      <bottom/>
      <diagonal/>
    </border>
    <border>
      <left style="mediumDashed">
        <color rgb="FFC00000"/>
      </left>
      <right/>
      <top/>
      <bottom/>
      <diagonal/>
    </border>
    <border>
      <left/>
      <right style="mediumDashed">
        <color rgb="FFC00000"/>
      </right>
      <top/>
      <bottom/>
      <diagonal/>
    </border>
    <border>
      <left style="mediumDashed">
        <color rgb="FFC00000"/>
      </left>
      <right/>
      <top style="mediumDashed">
        <color rgb="FFC00000"/>
      </top>
      <bottom/>
      <diagonal/>
    </border>
    <border>
      <left/>
      <right style="mediumDashed">
        <color rgb="FFC00000"/>
      </right>
      <top style="mediumDashed">
        <color rgb="FFC00000"/>
      </top>
      <bottom/>
      <diagonal/>
    </border>
    <border>
      <left style="mediumDashed">
        <color rgb="FFC00000"/>
      </left>
      <right/>
      <top/>
      <bottom style="mediumDashed">
        <color rgb="FFC00000"/>
      </bottom>
      <diagonal/>
    </border>
    <border>
      <left/>
      <right/>
      <top/>
      <bottom style="mediumDashed">
        <color rgb="FFC00000"/>
      </bottom>
      <diagonal/>
    </border>
    <border>
      <left/>
      <right style="mediumDashed">
        <color rgb="FFC00000"/>
      </right>
      <top/>
      <bottom style="mediumDashed">
        <color rgb="FFC00000"/>
      </bottom>
      <diagonal/>
    </border>
    <border>
      <left/>
      <right/>
      <top style="mediumDashed">
        <color rgb="FFC00000"/>
      </top>
      <bottom style="mediumDashed">
        <color rgb="FFC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22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quotePrefix="1"/>
    <xf numFmtId="0" fontId="0" fillId="0" borderId="0" xfId="0" quotePrefix="1" applyAlignment="1">
      <alignment horizontal="righ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2" fillId="0" borderId="0" xfId="0" applyFont="1" applyAlignment="1">
      <alignment horizontal="center" wrapText="1"/>
    </xf>
    <xf numFmtId="0" fontId="1" fillId="4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4" xfId="0" applyFont="1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0" borderId="0" xfId="0" applyFont="1" applyAlignment="1"/>
  </cellXfs>
  <cellStyles count="1">
    <cellStyle name="Normal" xfId="0" builtinId="0"/>
  </cellStyles>
  <dxfs count="4"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FF5050"/>
      <color rgb="FFB7D2DB"/>
      <color rgb="FF8DB6C5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'Raw Data Input'!$H$1</c:f>
              <c:strCache>
                <c:ptCount val="1"/>
                <c:pt idx="0">
                  <c:v>AT(C)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'Raw Data Input'!$A$2:$A$73</c:f>
              <c:numCache>
                <c:formatCode>m/d/yyyy\ h:mm</c:formatCode>
                <c:ptCount val="72"/>
                <c:pt idx="0">
                  <c:v>45157.375</c:v>
                </c:pt>
                <c:pt idx="1">
                  <c:v>45157.416666666664</c:v>
                </c:pt>
                <c:pt idx="2">
                  <c:v>45157.458333333336</c:v>
                </c:pt>
                <c:pt idx="3">
                  <c:v>45157.5</c:v>
                </c:pt>
                <c:pt idx="4">
                  <c:v>45157.541666666664</c:v>
                </c:pt>
                <c:pt idx="5">
                  <c:v>45157.583333333336</c:v>
                </c:pt>
                <c:pt idx="6">
                  <c:v>45157.625</c:v>
                </c:pt>
                <c:pt idx="7">
                  <c:v>45157.666666666664</c:v>
                </c:pt>
                <c:pt idx="8">
                  <c:v>45157.708333333336</c:v>
                </c:pt>
                <c:pt idx="9">
                  <c:v>45157.75</c:v>
                </c:pt>
                <c:pt idx="10">
                  <c:v>45157.791666666664</c:v>
                </c:pt>
                <c:pt idx="11">
                  <c:v>45157.833333333336</c:v>
                </c:pt>
                <c:pt idx="12">
                  <c:v>45157.875</c:v>
                </c:pt>
                <c:pt idx="13">
                  <c:v>45157.916666666664</c:v>
                </c:pt>
                <c:pt idx="14">
                  <c:v>45157.958333333336</c:v>
                </c:pt>
                <c:pt idx="15">
                  <c:v>45158</c:v>
                </c:pt>
                <c:pt idx="16">
                  <c:v>45158.041666666664</c:v>
                </c:pt>
                <c:pt idx="17">
                  <c:v>45158.083333333336</c:v>
                </c:pt>
                <c:pt idx="18">
                  <c:v>45158.125</c:v>
                </c:pt>
                <c:pt idx="19">
                  <c:v>45158.166666666664</c:v>
                </c:pt>
                <c:pt idx="20">
                  <c:v>45158.208333333336</c:v>
                </c:pt>
                <c:pt idx="21">
                  <c:v>45158.25</c:v>
                </c:pt>
                <c:pt idx="22">
                  <c:v>45158.291666666664</c:v>
                </c:pt>
                <c:pt idx="23">
                  <c:v>45158.333333333336</c:v>
                </c:pt>
                <c:pt idx="24">
                  <c:v>45158.375</c:v>
                </c:pt>
                <c:pt idx="25">
                  <c:v>45158.416666666664</c:v>
                </c:pt>
                <c:pt idx="26">
                  <c:v>45158.458333333336</c:v>
                </c:pt>
                <c:pt idx="27">
                  <c:v>45158.5</c:v>
                </c:pt>
                <c:pt idx="28">
                  <c:v>45158.541666666664</c:v>
                </c:pt>
                <c:pt idx="29">
                  <c:v>45158.583333333336</c:v>
                </c:pt>
                <c:pt idx="30">
                  <c:v>45158.625</c:v>
                </c:pt>
                <c:pt idx="31">
                  <c:v>45158.666666666664</c:v>
                </c:pt>
                <c:pt idx="32">
                  <c:v>45158.708333333336</c:v>
                </c:pt>
                <c:pt idx="33">
                  <c:v>45158.75</c:v>
                </c:pt>
                <c:pt idx="34">
                  <c:v>45158.791666666664</c:v>
                </c:pt>
                <c:pt idx="35">
                  <c:v>45158.833333333336</c:v>
                </c:pt>
                <c:pt idx="36">
                  <c:v>45158.875</c:v>
                </c:pt>
                <c:pt idx="37">
                  <c:v>45158.916666666664</c:v>
                </c:pt>
                <c:pt idx="38">
                  <c:v>45158.958333333336</c:v>
                </c:pt>
                <c:pt idx="39">
                  <c:v>45159</c:v>
                </c:pt>
                <c:pt idx="40">
                  <c:v>45159.041666666664</c:v>
                </c:pt>
                <c:pt idx="41">
                  <c:v>45159.083333333336</c:v>
                </c:pt>
                <c:pt idx="42">
                  <c:v>45159.125</c:v>
                </c:pt>
                <c:pt idx="43">
                  <c:v>45159.166666666664</c:v>
                </c:pt>
                <c:pt idx="44">
                  <c:v>45159.208333333336</c:v>
                </c:pt>
                <c:pt idx="45">
                  <c:v>45159.25</c:v>
                </c:pt>
                <c:pt idx="46">
                  <c:v>45159.291666666664</c:v>
                </c:pt>
                <c:pt idx="47">
                  <c:v>45159.333333333336</c:v>
                </c:pt>
                <c:pt idx="48">
                  <c:v>45159.375</c:v>
                </c:pt>
                <c:pt idx="49">
                  <c:v>45159.416666666664</c:v>
                </c:pt>
                <c:pt idx="50">
                  <c:v>45159.458333333336</c:v>
                </c:pt>
                <c:pt idx="51">
                  <c:v>45159.5</c:v>
                </c:pt>
                <c:pt idx="52">
                  <c:v>45159.541666666664</c:v>
                </c:pt>
                <c:pt idx="53">
                  <c:v>45159.583333333336</c:v>
                </c:pt>
                <c:pt idx="54">
                  <c:v>45159.625</c:v>
                </c:pt>
                <c:pt idx="55">
                  <c:v>45159.666666666664</c:v>
                </c:pt>
                <c:pt idx="56">
                  <c:v>45159.708333333336</c:v>
                </c:pt>
                <c:pt idx="57">
                  <c:v>45159.75</c:v>
                </c:pt>
                <c:pt idx="58">
                  <c:v>45159.791666666664</c:v>
                </c:pt>
                <c:pt idx="59">
                  <c:v>45159.833333333336</c:v>
                </c:pt>
                <c:pt idx="60">
                  <c:v>45159.875</c:v>
                </c:pt>
                <c:pt idx="61">
                  <c:v>45159.916666666664</c:v>
                </c:pt>
                <c:pt idx="62">
                  <c:v>45159.958333333336</c:v>
                </c:pt>
                <c:pt idx="63">
                  <c:v>45160</c:v>
                </c:pt>
                <c:pt idx="64">
                  <c:v>45160.041666666664</c:v>
                </c:pt>
                <c:pt idx="65">
                  <c:v>45160.083333333336</c:v>
                </c:pt>
                <c:pt idx="66">
                  <c:v>45160.125</c:v>
                </c:pt>
                <c:pt idx="67">
                  <c:v>45160.166666666664</c:v>
                </c:pt>
                <c:pt idx="68">
                  <c:v>45160.208333333336</c:v>
                </c:pt>
                <c:pt idx="69">
                  <c:v>45160.25</c:v>
                </c:pt>
                <c:pt idx="70">
                  <c:v>45160.291666666664</c:v>
                </c:pt>
                <c:pt idx="71">
                  <c:v>45160.333333333336</c:v>
                </c:pt>
              </c:numCache>
            </c:numRef>
          </c:cat>
          <c:val>
            <c:numRef>
              <c:f>'Raw Data Input'!$H$2:$H$73</c:f>
              <c:numCache>
                <c:formatCode>General</c:formatCode>
                <c:ptCount val="72"/>
                <c:pt idx="0">
                  <c:v>23.7</c:v>
                </c:pt>
                <c:pt idx="1">
                  <c:v>23.8</c:v>
                </c:pt>
                <c:pt idx="2">
                  <c:v>23.6</c:v>
                </c:pt>
                <c:pt idx="3">
                  <c:v>23.6</c:v>
                </c:pt>
                <c:pt idx="4">
                  <c:v>23.7</c:v>
                </c:pt>
                <c:pt idx="5">
                  <c:v>23.5</c:v>
                </c:pt>
                <c:pt idx="6">
                  <c:v>23.7</c:v>
                </c:pt>
                <c:pt idx="7">
                  <c:v>23.7</c:v>
                </c:pt>
                <c:pt idx="8">
                  <c:v>23.9</c:v>
                </c:pt>
                <c:pt idx="9">
                  <c:v>23.9</c:v>
                </c:pt>
                <c:pt idx="10">
                  <c:v>24.2</c:v>
                </c:pt>
                <c:pt idx="11">
                  <c:v>24.3</c:v>
                </c:pt>
                <c:pt idx="12">
                  <c:v>24.2</c:v>
                </c:pt>
                <c:pt idx="13">
                  <c:v>24.4</c:v>
                </c:pt>
                <c:pt idx="14">
                  <c:v>24.5</c:v>
                </c:pt>
                <c:pt idx="15">
                  <c:v>24.6</c:v>
                </c:pt>
                <c:pt idx="16">
                  <c:v>24.6</c:v>
                </c:pt>
                <c:pt idx="17">
                  <c:v>24.6</c:v>
                </c:pt>
                <c:pt idx="18">
                  <c:v>24.6</c:v>
                </c:pt>
                <c:pt idx="19">
                  <c:v>24.7</c:v>
                </c:pt>
                <c:pt idx="20">
                  <c:v>24.8</c:v>
                </c:pt>
                <c:pt idx="21">
                  <c:v>24.5</c:v>
                </c:pt>
                <c:pt idx="22">
                  <c:v>24.7</c:v>
                </c:pt>
                <c:pt idx="23">
                  <c:v>24.8</c:v>
                </c:pt>
                <c:pt idx="24">
                  <c:v>24.4</c:v>
                </c:pt>
                <c:pt idx="25">
                  <c:v>24.6</c:v>
                </c:pt>
                <c:pt idx="26">
                  <c:v>24.2</c:v>
                </c:pt>
                <c:pt idx="27">
                  <c:v>24.5</c:v>
                </c:pt>
                <c:pt idx="28">
                  <c:v>24.4</c:v>
                </c:pt>
                <c:pt idx="29">
                  <c:v>24.4</c:v>
                </c:pt>
                <c:pt idx="30">
                  <c:v>24.2</c:v>
                </c:pt>
                <c:pt idx="31">
                  <c:v>24.3</c:v>
                </c:pt>
                <c:pt idx="32">
                  <c:v>24.2</c:v>
                </c:pt>
                <c:pt idx="33">
                  <c:v>24.7</c:v>
                </c:pt>
                <c:pt idx="34">
                  <c:v>24.5</c:v>
                </c:pt>
                <c:pt idx="35">
                  <c:v>24.7</c:v>
                </c:pt>
                <c:pt idx="36">
                  <c:v>24.7</c:v>
                </c:pt>
                <c:pt idx="37">
                  <c:v>24.8</c:v>
                </c:pt>
                <c:pt idx="38">
                  <c:v>24.9</c:v>
                </c:pt>
                <c:pt idx="39">
                  <c:v>25.2</c:v>
                </c:pt>
                <c:pt idx="40">
                  <c:v>25.3</c:v>
                </c:pt>
                <c:pt idx="41">
                  <c:v>24.9</c:v>
                </c:pt>
                <c:pt idx="42">
                  <c:v>25.5</c:v>
                </c:pt>
                <c:pt idx="43">
                  <c:v>25.6</c:v>
                </c:pt>
                <c:pt idx="44">
                  <c:v>25.6</c:v>
                </c:pt>
                <c:pt idx="45">
                  <c:v>25.3</c:v>
                </c:pt>
                <c:pt idx="46">
                  <c:v>24.7</c:v>
                </c:pt>
                <c:pt idx="47">
                  <c:v>24.8</c:v>
                </c:pt>
                <c:pt idx="48">
                  <c:v>24.2</c:v>
                </c:pt>
                <c:pt idx="49">
                  <c:v>24.2</c:v>
                </c:pt>
                <c:pt idx="50">
                  <c:v>23.7</c:v>
                </c:pt>
                <c:pt idx="51">
                  <c:v>23.6</c:v>
                </c:pt>
                <c:pt idx="52">
                  <c:v>23.7</c:v>
                </c:pt>
                <c:pt idx="53">
                  <c:v>23.9</c:v>
                </c:pt>
                <c:pt idx="54">
                  <c:v>24</c:v>
                </c:pt>
                <c:pt idx="55">
                  <c:v>24.2</c:v>
                </c:pt>
                <c:pt idx="56">
                  <c:v>24.2</c:v>
                </c:pt>
                <c:pt idx="57">
                  <c:v>24.3</c:v>
                </c:pt>
                <c:pt idx="58">
                  <c:v>24.4</c:v>
                </c:pt>
                <c:pt idx="59">
                  <c:v>24.5</c:v>
                </c:pt>
                <c:pt idx="60">
                  <c:v>24.6</c:v>
                </c:pt>
                <c:pt idx="61">
                  <c:v>25</c:v>
                </c:pt>
                <c:pt idx="62">
                  <c:v>25</c:v>
                </c:pt>
                <c:pt idx="63">
                  <c:v>25.1</c:v>
                </c:pt>
                <c:pt idx="64">
                  <c:v>25.3</c:v>
                </c:pt>
                <c:pt idx="65">
                  <c:v>25.3</c:v>
                </c:pt>
                <c:pt idx="66">
                  <c:v>25.4</c:v>
                </c:pt>
                <c:pt idx="67">
                  <c:v>25.9</c:v>
                </c:pt>
                <c:pt idx="68">
                  <c:v>25.3</c:v>
                </c:pt>
                <c:pt idx="69">
                  <c:v>26.1</c:v>
                </c:pt>
                <c:pt idx="70">
                  <c:v>25.4</c:v>
                </c:pt>
                <c:pt idx="71">
                  <c:v>24.1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21-4969-BC23-5BB516A33503}"/>
            </c:ext>
          </c:extLst>
        </c:ser>
        <c:ser>
          <c:idx val="1"/>
          <c:order val="1"/>
          <c:tx>
            <c:strRef>
              <c:f>'Raw Data Input'!$K$1</c:f>
              <c:strCache>
                <c:ptCount val="1"/>
                <c:pt idx="0">
                  <c:v>FT(C)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'Raw Data Input'!$A$2:$A$73</c:f>
              <c:numCache>
                <c:formatCode>m/d/yyyy\ h:mm</c:formatCode>
                <c:ptCount val="72"/>
                <c:pt idx="0">
                  <c:v>45157.375</c:v>
                </c:pt>
                <c:pt idx="1">
                  <c:v>45157.416666666664</c:v>
                </c:pt>
                <c:pt idx="2">
                  <c:v>45157.458333333336</c:v>
                </c:pt>
                <c:pt idx="3">
                  <c:v>45157.5</c:v>
                </c:pt>
                <c:pt idx="4">
                  <c:v>45157.541666666664</c:v>
                </c:pt>
                <c:pt idx="5">
                  <c:v>45157.583333333336</c:v>
                </c:pt>
                <c:pt idx="6">
                  <c:v>45157.625</c:v>
                </c:pt>
                <c:pt idx="7">
                  <c:v>45157.666666666664</c:v>
                </c:pt>
                <c:pt idx="8">
                  <c:v>45157.708333333336</c:v>
                </c:pt>
                <c:pt idx="9">
                  <c:v>45157.75</c:v>
                </c:pt>
                <c:pt idx="10">
                  <c:v>45157.791666666664</c:v>
                </c:pt>
                <c:pt idx="11">
                  <c:v>45157.833333333336</c:v>
                </c:pt>
                <c:pt idx="12">
                  <c:v>45157.875</c:v>
                </c:pt>
                <c:pt idx="13">
                  <c:v>45157.916666666664</c:v>
                </c:pt>
                <c:pt idx="14">
                  <c:v>45157.958333333336</c:v>
                </c:pt>
                <c:pt idx="15">
                  <c:v>45158</c:v>
                </c:pt>
                <c:pt idx="16">
                  <c:v>45158.041666666664</c:v>
                </c:pt>
                <c:pt idx="17">
                  <c:v>45158.083333333336</c:v>
                </c:pt>
                <c:pt idx="18">
                  <c:v>45158.125</c:v>
                </c:pt>
                <c:pt idx="19">
                  <c:v>45158.166666666664</c:v>
                </c:pt>
                <c:pt idx="20">
                  <c:v>45158.208333333336</c:v>
                </c:pt>
                <c:pt idx="21">
                  <c:v>45158.25</c:v>
                </c:pt>
                <c:pt idx="22">
                  <c:v>45158.291666666664</c:v>
                </c:pt>
                <c:pt idx="23">
                  <c:v>45158.333333333336</c:v>
                </c:pt>
                <c:pt idx="24">
                  <c:v>45158.375</c:v>
                </c:pt>
                <c:pt idx="25">
                  <c:v>45158.416666666664</c:v>
                </c:pt>
                <c:pt idx="26">
                  <c:v>45158.458333333336</c:v>
                </c:pt>
                <c:pt idx="27">
                  <c:v>45158.5</c:v>
                </c:pt>
                <c:pt idx="28">
                  <c:v>45158.541666666664</c:v>
                </c:pt>
                <c:pt idx="29">
                  <c:v>45158.583333333336</c:v>
                </c:pt>
                <c:pt idx="30">
                  <c:v>45158.625</c:v>
                </c:pt>
                <c:pt idx="31">
                  <c:v>45158.666666666664</c:v>
                </c:pt>
                <c:pt idx="32">
                  <c:v>45158.708333333336</c:v>
                </c:pt>
                <c:pt idx="33">
                  <c:v>45158.75</c:v>
                </c:pt>
                <c:pt idx="34">
                  <c:v>45158.791666666664</c:v>
                </c:pt>
                <c:pt idx="35">
                  <c:v>45158.833333333336</c:v>
                </c:pt>
                <c:pt idx="36">
                  <c:v>45158.875</c:v>
                </c:pt>
                <c:pt idx="37">
                  <c:v>45158.916666666664</c:v>
                </c:pt>
                <c:pt idx="38">
                  <c:v>45158.958333333336</c:v>
                </c:pt>
                <c:pt idx="39">
                  <c:v>45159</c:v>
                </c:pt>
                <c:pt idx="40">
                  <c:v>45159.041666666664</c:v>
                </c:pt>
                <c:pt idx="41">
                  <c:v>45159.083333333336</c:v>
                </c:pt>
                <c:pt idx="42">
                  <c:v>45159.125</c:v>
                </c:pt>
                <c:pt idx="43">
                  <c:v>45159.166666666664</c:v>
                </c:pt>
                <c:pt idx="44">
                  <c:v>45159.208333333336</c:v>
                </c:pt>
                <c:pt idx="45">
                  <c:v>45159.25</c:v>
                </c:pt>
                <c:pt idx="46">
                  <c:v>45159.291666666664</c:v>
                </c:pt>
                <c:pt idx="47">
                  <c:v>45159.333333333336</c:v>
                </c:pt>
                <c:pt idx="48">
                  <c:v>45159.375</c:v>
                </c:pt>
                <c:pt idx="49">
                  <c:v>45159.416666666664</c:v>
                </c:pt>
                <c:pt idx="50">
                  <c:v>45159.458333333336</c:v>
                </c:pt>
                <c:pt idx="51">
                  <c:v>45159.5</c:v>
                </c:pt>
                <c:pt idx="52">
                  <c:v>45159.541666666664</c:v>
                </c:pt>
                <c:pt idx="53">
                  <c:v>45159.583333333336</c:v>
                </c:pt>
                <c:pt idx="54">
                  <c:v>45159.625</c:v>
                </c:pt>
                <c:pt idx="55">
                  <c:v>45159.666666666664</c:v>
                </c:pt>
                <c:pt idx="56">
                  <c:v>45159.708333333336</c:v>
                </c:pt>
                <c:pt idx="57">
                  <c:v>45159.75</c:v>
                </c:pt>
                <c:pt idx="58">
                  <c:v>45159.791666666664</c:v>
                </c:pt>
                <c:pt idx="59">
                  <c:v>45159.833333333336</c:v>
                </c:pt>
                <c:pt idx="60">
                  <c:v>45159.875</c:v>
                </c:pt>
                <c:pt idx="61">
                  <c:v>45159.916666666664</c:v>
                </c:pt>
                <c:pt idx="62">
                  <c:v>45159.958333333336</c:v>
                </c:pt>
                <c:pt idx="63">
                  <c:v>45160</c:v>
                </c:pt>
                <c:pt idx="64">
                  <c:v>45160.041666666664</c:v>
                </c:pt>
                <c:pt idx="65">
                  <c:v>45160.083333333336</c:v>
                </c:pt>
                <c:pt idx="66">
                  <c:v>45160.125</c:v>
                </c:pt>
                <c:pt idx="67">
                  <c:v>45160.166666666664</c:v>
                </c:pt>
                <c:pt idx="68">
                  <c:v>45160.208333333336</c:v>
                </c:pt>
                <c:pt idx="69">
                  <c:v>45160.25</c:v>
                </c:pt>
                <c:pt idx="70">
                  <c:v>45160.291666666664</c:v>
                </c:pt>
                <c:pt idx="71">
                  <c:v>45160.333333333336</c:v>
                </c:pt>
              </c:numCache>
            </c:numRef>
          </c:cat>
          <c:val>
            <c:numRef>
              <c:f>'Raw Data Input'!$K$2:$K$73</c:f>
              <c:numCache>
                <c:formatCode>General</c:formatCode>
                <c:ptCount val="72"/>
                <c:pt idx="0">
                  <c:v>31.6</c:v>
                </c:pt>
                <c:pt idx="1">
                  <c:v>31.6</c:v>
                </c:pt>
                <c:pt idx="2">
                  <c:v>31.6</c:v>
                </c:pt>
                <c:pt idx="3">
                  <c:v>31.6</c:v>
                </c:pt>
                <c:pt idx="4">
                  <c:v>31.6</c:v>
                </c:pt>
                <c:pt idx="5">
                  <c:v>31.7</c:v>
                </c:pt>
                <c:pt idx="6">
                  <c:v>31.6</c:v>
                </c:pt>
                <c:pt idx="7">
                  <c:v>31.7</c:v>
                </c:pt>
                <c:pt idx="8">
                  <c:v>31.8</c:v>
                </c:pt>
                <c:pt idx="9">
                  <c:v>31.8</c:v>
                </c:pt>
                <c:pt idx="10">
                  <c:v>32</c:v>
                </c:pt>
                <c:pt idx="11">
                  <c:v>32.1</c:v>
                </c:pt>
                <c:pt idx="12">
                  <c:v>32.1</c:v>
                </c:pt>
                <c:pt idx="13">
                  <c:v>32.299999999999997</c:v>
                </c:pt>
                <c:pt idx="14">
                  <c:v>32.299999999999997</c:v>
                </c:pt>
                <c:pt idx="15">
                  <c:v>32.299999999999997</c:v>
                </c:pt>
                <c:pt idx="16">
                  <c:v>32.299999999999997</c:v>
                </c:pt>
                <c:pt idx="17">
                  <c:v>32.5</c:v>
                </c:pt>
                <c:pt idx="18">
                  <c:v>32.4</c:v>
                </c:pt>
                <c:pt idx="19">
                  <c:v>32.4</c:v>
                </c:pt>
                <c:pt idx="20">
                  <c:v>32.5</c:v>
                </c:pt>
                <c:pt idx="21">
                  <c:v>32.4</c:v>
                </c:pt>
                <c:pt idx="22">
                  <c:v>32.299999999999997</c:v>
                </c:pt>
                <c:pt idx="23">
                  <c:v>32.5</c:v>
                </c:pt>
                <c:pt idx="24">
                  <c:v>32.200000000000003</c:v>
                </c:pt>
                <c:pt idx="25">
                  <c:v>32.299999999999997</c:v>
                </c:pt>
                <c:pt idx="26">
                  <c:v>32.1</c:v>
                </c:pt>
                <c:pt idx="27">
                  <c:v>32.200000000000003</c:v>
                </c:pt>
                <c:pt idx="28">
                  <c:v>32.1</c:v>
                </c:pt>
                <c:pt idx="29">
                  <c:v>32.1</c:v>
                </c:pt>
                <c:pt idx="30">
                  <c:v>31.9</c:v>
                </c:pt>
                <c:pt idx="31">
                  <c:v>32</c:v>
                </c:pt>
                <c:pt idx="32">
                  <c:v>31.8</c:v>
                </c:pt>
                <c:pt idx="33">
                  <c:v>32.200000000000003</c:v>
                </c:pt>
                <c:pt idx="34">
                  <c:v>32.200000000000003</c:v>
                </c:pt>
                <c:pt idx="35">
                  <c:v>32.299999999999997</c:v>
                </c:pt>
                <c:pt idx="36">
                  <c:v>32.4</c:v>
                </c:pt>
                <c:pt idx="37">
                  <c:v>32.200000000000003</c:v>
                </c:pt>
                <c:pt idx="38">
                  <c:v>32.299999999999997</c:v>
                </c:pt>
                <c:pt idx="39">
                  <c:v>32.299999999999997</c:v>
                </c:pt>
                <c:pt idx="40">
                  <c:v>32.4</c:v>
                </c:pt>
                <c:pt idx="41">
                  <c:v>32.1</c:v>
                </c:pt>
                <c:pt idx="42">
                  <c:v>32.4</c:v>
                </c:pt>
                <c:pt idx="43">
                  <c:v>32.4</c:v>
                </c:pt>
                <c:pt idx="44">
                  <c:v>32.4</c:v>
                </c:pt>
                <c:pt idx="45">
                  <c:v>32.299999999999997</c:v>
                </c:pt>
                <c:pt idx="46">
                  <c:v>31.9</c:v>
                </c:pt>
                <c:pt idx="47">
                  <c:v>32.1</c:v>
                </c:pt>
                <c:pt idx="48">
                  <c:v>32</c:v>
                </c:pt>
                <c:pt idx="49">
                  <c:v>32</c:v>
                </c:pt>
                <c:pt idx="50">
                  <c:v>31.6</c:v>
                </c:pt>
                <c:pt idx="51">
                  <c:v>31.4</c:v>
                </c:pt>
                <c:pt idx="52">
                  <c:v>31.4</c:v>
                </c:pt>
                <c:pt idx="53">
                  <c:v>31.6</c:v>
                </c:pt>
                <c:pt idx="54">
                  <c:v>31.7</c:v>
                </c:pt>
                <c:pt idx="55">
                  <c:v>31.7</c:v>
                </c:pt>
                <c:pt idx="56">
                  <c:v>31.8</c:v>
                </c:pt>
                <c:pt idx="57">
                  <c:v>31.9</c:v>
                </c:pt>
                <c:pt idx="58">
                  <c:v>32.1</c:v>
                </c:pt>
                <c:pt idx="59">
                  <c:v>32.200000000000003</c:v>
                </c:pt>
                <c:pt idx="60">
                  <c:v>32.200000000000003</c:v>
                </c:pt>
                <c:pt idx="61">
                  <c:v>32.4</c:v>
                </c:pt>
                <c:pt idx="62">
                  <c:v>32.4</c:v>
                </c:pt>
                <c:pt idx="63">
                  <c:v>32.6</c:v>
                </c:pt>
                <c:pt idx="64">
                  <c:v>32.6</c:v>
                </c:pt>
                <c:pt idx="65">
                  <c:v>32.700000000000003</c:v>
                </c:pt>
                <c:pt idx="66">
                  <c:v>32.6</c:v>
                </c:pt>
                <c:pt idx="67">
                  <c:v>32.9</c:v>
                </c:pt>
                <c:pt idx="68">
                  <c:v>32.6</c:v>
                </c:pt>
                <c:pt idx="69">
                  <c:v>32.799999999999997</c:v>
                </c:pt>
                <c:pt idx="70">
                  <c:v>32.700000000000003</c:v>
                </c:pt>
                <c:pt idx="71">
                  <c:v>32.200000000000003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21-4969-BC23-5BB516A33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8736976"/>
        <c:axId val="1536211664"/>
      </c:lineChart>
      <c:catAx>
        <c:axId val="1438736976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6211664"/>
        <c:crosses val="autoZero"/>
        <c:auto val="0"/>
        <c:lblAlgn val="ctr"/>
        <c:lblOffset val="100"/>
        <c:tickLblSkip val="12"/>
        <c:noMultiLvlLbl val="0"/>
      </c:catAx>
      <c:valAx>
        <c:axId val="1536211664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</a:t>
                </a:r>
                <a:r>
                  <a:rPr lang="en-US">
                    <a:latin typeface="Aptos Narrow" panose="020B0004020202020204" pitchFamily="34" charset="0"/>
                  </a:rPr>
                  <a:t>˚C)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873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'Raw Data Input'!$I$1</c:f>
              <c:strCache>
                <c:ptCount val="1"/>
                <c:pt idx="0">
                  <c:v>RH(%)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'Raw Data Input'!$A$2:$A$73</c:f>
              <c:numCache>
                <c:formatCode>m/d/yyyy\ h:mm</c:formatCode>
                <c:ptCount val="72"/>
                <c:pt idx="0">
                  <c:v>45157.375</c:v>
                </c:pt>
                <c:pt idx="1">
                  <c:v>45157.416666666664</c:v>
                </c:pt>
                <c:pt idx="2">
                  <c:v>45157.458333333336</c:v>
                </c:pt>
                <c:pt idx="3">
                  <c:v>45157.5</c:v>
                </c:pt>
                <c:pt idx="4">
                  <c:v>45157.541666666664</c:v>
                </c:pt>
                <c:pt idx="5">
                  <c:v>45157.583333333336</c:v>
                </c:pt>
                <c:pt idx="6">
                  <c:v>45157.625</c:v>
                </c:pt>
                <c:pt idx="7">
                  <c:v>45157.666666666664</c:v>
                </c:pt>
                <c:pt idx="8">
                  <c:v>45157.708333333336</c:v>
                </c:pt>
                <c:pt idx="9">
                  <c:v>45157.75</c:v>
                </c:pt>
                <c:pt idx="10">
                  <c:v>45157.791666666664</c:v>
                </c:pt>
                <c:pt idx="11">
                  <c:v>45157.833333333336</c:v>
                </c:pt>
                <c:pt idx="12">
                  <c:v>45157.875</c:v>
                </c:pt>
                <c:pt idx="13">
                  <c:v>45157.916666666664</c:v>
                </c:pt>
                <c:pt idx="14">
                  <c:v>45157.958333333336</c:v>
                </c:pt>
                <c:pt idx="15">
                  <c:v>45158</c:v>
                </c:pt>
                <c:pt idx="16">
                  <c:v>45158.041666666664</c:v>
                </c:pt>
                <c:pt idx="17">
                  <c:v>45158.083333333336</c:v>
                </c:pt>
                <c:pt idx="18">
                  <c:v>45158.125</c:v>
                </c:pt>
                <c:pt idx="19">
                  <c:v>45158.166666666664</c:v>
                </c:pt>
                <c:pt idx="20">
                  <c:v>45158.208333333336</c:v>
                </c:pt>
                <c:pt idx="21">
                  <c:v>45158.25</c:v>
                </c:pt>
                <c:pt idx="22">
                  <c:v>45158.291666666664</c:v>
                </c:pt>
                <c:pt idx="23">
                  <c:v>45158.333333333336</c:v>
                </c:pt>
                <c:pt idx="24">
                  <c:v>45158.375</c:v>
                </c:pt>
                <c:pt idx="25">
                  <c:v>45158.416666666664</c:v>
                </c:pt>
                <c:pt idx="26">
                  <c:v>45158.458333333336</c:v>
                </c:pt>
                <c:pt idx="27">
                  <c:v>45158.5</c:v>
                </c:pt>
                <c:pt idx="28">
                  <c:v>45158.541666666664</c:v>
                </c:pt>
                <c:pt idx="29">
                  <c:v>45158.583333333336</c:v>
                </c:pt>
                <c:pt idx="30">
                  <c:v>45158.625</c:v>
                </c:pt>
                <c:pt idx="31">
                  <c:v>45158.666666666664</c:v>
                </c:pt>
                <c:pt idx="32">
                  <c:v>45158.708333333336</c:v>
                </c:pt>
                <c:pt idx="33">
                  <c:v>45158.75</c:v>
                </c:pt>
                <c:pt idx="34">
                  <c:v>45158.791666666664</c:v>
                </c:pt>
                <c:pt idx="35">
                  <c:v>45158.833333333336</c:v>
                </c:pt>
                <c:pt idx="36">
                  <c:v>45158.875</c:v>
                </c:pt>
                <c:pt idx="37">
                  <c:v>45158.916666666664</c:v>
                </c:pt>
                <c:pt idx="38">
                  <c:v>45158.958333333336</c:v>
                </c:pt>
                <c:pt idx="39">
                  <c:v>45159</c:v>
                </c:pt>
                <c:pt idx="40">
                  <c:v>45159.041666666664</c:v>
                </c:pt>
                <c:pt idx="41">
                  <c:v>45159.083333333336</c:v>
                </c:pt>
                <c:pt idx="42">
                  <c:v>45159.125</c:v>
                </c:pt>
                <c:pt idx="43">
                  <c:v>45159.166666666664</c:v>
                </c:pt>
                <c:pt idx="44">
                  <c:v>45159.208333333336</c:v>
                </c:pt>
                <c:pt idx="45">
                  <c:v>45159.25</c:v>
                </c:pt>
                <c:pt idx="46">
                  <c:v>45159.291666666664</c:v>
                </c:pt>
                <c:pt idx="47">
                  <c:v>45159.333333333336</c:v>
                </c:pt>
                <c:pt idx="48">
                  <c:v>45159.375</c:v>
                </c:pt>
                <c:pt idx="49">
                  <c:v>45159.416666666664</c:v>
                </c:pt>
                <c:pt idx="50">
                  <c:v>45159.458333333336</c:v>
                </c:pt>
                <c:pt idx="51">
                  <c:v>45159.5</c:v>
                </c:pt>
                <c:pt idx="52">
                  <c:v>45159.541666666664</c:v>
                </c:pt>
                <c:pt idx="53">
                  <c:v>45159.583333333336</c:v>
                </c:pt>
                <c:pt idx="54">
                  <c:v>45159.625</c:v>
                </c:pt>
                <c:pt idx="55">
                  <c:v>45159.666666666664</c:v>
                </c:pt>
                <c:pt idx="56">
                  <c:v>45159.708333333336</c:v>
                </c:pt>
                <c:pt idx="57">
                  <c:v>45159.75</c:v>
                </c:pt>
                <c:pt idx="58">
                  <c:v>45159.791666666664</c:v>
                </c:pt>
                <c:pt idx="59">
                  <c:v>45159.833333333336</c:v>
                </c:pt>
                <c:pt idx="60">
                  <c:v>45159.875</c:v>
                </c:pt>
                <c:pt idx="61">
                  <c:v>45159.916666666664</c:v>
                </c:pt>
                <c:pt idx="62">
                  <c:v>45159.958333333336</c:v>
                </c:pt>
                <c:pt idx="63">
                  <c:v>45160</c:v>
                </c:pt>
                <c:pt idx="64">
                  <c:v>45160.041666666664</c:v>
                </c:pt>
                <c:pt idx="65">
                  <c:v>45160.083333333336</c:v>
                </c:pt>
                <c:pt idx="66">
                  <c:v>45160.125</c:v>
                </c:pt>
                <c:pt idx="67">
                  <c:v>45160.166666666664</c:v>
                </c:pt>
                <c:pt idx="68">
                  <c:v>45160.208333333336</c:v>
                </c:pt>
                <c:pt idx="69">
                  <c:v>45160.25</c:v>
                </c:pt>
                <c:pt idx="70">
                  <c:v>45160.291666666664</c:v>
                </c:pt>
                <c:pt idx="71">
                  <c:v>45160.333333333336</c:v>
                </c:pt>
              </c:numCache>
            </c:numRef>
          </c:cat>
          <c:val>
            <c:numRef>
              <c:f>'Raw Data Input'!$I$2:$I$73</c:f>
              <c:numCache>
                <c:formatCode>General</c:formatCode>
                <c:ptCount val="72"/>
                <c:pt idx="0">
                  <c:v>52</c:v>
                </c:pt>
                <c:pt idx="1">
                  <c:v>51</c:v>
                </c:pt>
                <c:pt idx="2">
                  <c:v>52</c:v>
                </c:pt>
                <c:pt idx="3">
                  <c:v>51</c:v>
                </c:pt>
                <c:pt idx="4">
                  <c:v>52</c:v>
                </c:pt>
                <c:pt idx="5">
                  <c:v>50</c:v>
                </c:pt>
                <c:pt idx="6">
                  <c:v>51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51</c:v>
                </c:pt>
                <c:pt idx="11">
                  <c:v>51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52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52</c:v>
                </c:pt>
                <c:pt idx="22">
                  <c:v>51</c:v>
                </c:pt>
                <c:pt idx="23">
                  <c:v>52</c:v>
                </c:pt>
                <c:pt idx="24">
                  <c:v>54</c:v>
                </c:pt>
                <c:pt idx="25">
                  <c:v>53</c:v>
                </c:pt>
                <c:pt idx="26">
                  <c:v>54</c:v>
                </c:pt>
                <c:pt idx="27">
                  <c:v>53</c:v>
                </c:pt>
                <c:pt idx="28">
                  <c:v>55</c:v>
                </c:pt>
                <c:pt idx="29">
                  <c:v>54</c:v>
                </c:pt>
                <c:pt idx="30">
                  <c:v>58</c:v>
                </c:pt>
                <c:pt idx="31">
                  <c:v>57</c:v>
                </c:pt>
                <c:pt idx="32">
                  <c:v>58</c:v>
                </c:pt>
                <c:pt idx="33">
                  <c:v>56</c:v>
                </c:pt>
                <c:pt idx="34">
                  <c:v>55</c:v>
                </c:pt>
                <c:pt idx="35">
                  <c:v>55</c:v>
                </c:pt>
                <c:pt idx="36">
                  <c:v>54</c:v>
                </c:pt>
                <c:pt idx="37">
                  <c:v>54</c:v>
                </c:pt>
                <c:pt idx="38">
                  <c:v>53</c:v>
                </c:pt>
                <c:pt idx="39">
                  <c:v>51</c:v>
                </c:pt>
                <c:pt idx="40">
                  <c:v>49</c:v>
                </c:pt>
                <c:pt idx="41">
                  <c:v>48</c:v>
                </c:pt>
                <c:pt idx="42">
                  <c:v>46</c:v>
                </c:pt>
                <c:pt idx="43">
                  <c:v>45</c:v>
                </c:pt>
                <c:pt idx="44">
                  <c:v>45</c:v>
                </c:pt>
                <c:pt idx="45">
                  <c:v>45</c:v>
                </c:pt>
                <c:pt idx="46">
                  <c:v>48</c:v>
                </c:pt>
                <c:pt idx="47">
                  <c:v>48</c:v>
                </c:pt>
                <c:pt idx="48">
                  <c:v>48</c:v>
                </c:pt>
                <c:pt idx="49">
                  <c:v>48</c:v>
                </c:pt>
                <c:pt idx="50">
                  <c:v>50</c:v>
                </c:pt>
                <c:pt idx="51">
                  <c:v>51</c:v>
                </c:pt>
                <c:pt idx="52">
                  <c:v>51</c:v>
                </c:pt>
                <c:pt idx="53">
                  <c:v>51</c:v>
                </c:pt>
                <c:pt idx="54">
                  <c:v>51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49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49</c:v>
                </c:pt>
                <c:pt idx="63">
                  <c:v>48</c:v>
                </c:pt>
                <c:pt idx="64">
                  <c:v>48</c:v>
                </c:pt>
                <c:pt idx="65">
                  <c:v>47</c:v>
                </c:pt>
                <c:pt idx="66">
                  <c:v>47</c:v>
                </c:pt>
                <c:pt idx="67">
                  <c:v>45</c:v>
                </c:pt>
                <c:pt idx="68">
                  <c:v>46</c:v>
                </c:pt>
                <c:pt idx="69">
                  <c:v>45</c:v>
                </c:pt>
                <c:pt idx="70">
                  <c:v>46</c:v>
                </c:pt>
                <c:pt idx="7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48-4656-A957-71A602AF2C18}"/>
            </c:ext>
          </c:extLst>
        </c:ser>
        <c:ser>
          <c:idx val="1"/>
          <c:order val="1"/>
          <c:tx>
            <c:strRef>
              <c:f>'Raw Data Input'!$L$1</c:f>
              <c:strCache>
                <c:ptCount val="1"/>
                <c:pt idx="0">
                  <c:v>FRH(%)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'Raw Data Input'!$A$2:$A$73</c:f>
              <c:numCache>
                <c:formatCode>m/d/yyyy\ h:mm</c:formatCode>
                <c:ptCount val="72"/>
                <c:pt idx="0">
                  <c:v>45157.375</c:v>
                </c:pt>
                <c:pt idx="1">
                  <c:v>45157.416666666664</c:v>
                </c:pt>
                <c:pt idx="2">
                  <c:v>45157.458333333336</c:v>
                </c:pt>
                <c:pt idx="3">
                  <c:v>45157.5</c:v>
                </c:pt>
                <c:pt idx="4">
                  <c:v>45157.541666666664</c:v>
                </c:pt>
                <c:pt idx="5">
                  <c:v>45157.583333333336</c:v>
                </c:pt>
                <c:pt idx="6">
                  <c:v>45157.625</c:v>
                </c:pt>
                <c:pt idx="7">
                  <c:v>45157.666666666664</c:v>
                </c:pt>
                <c:pt idx="8">
                  <c:v>45157.708333333336</c:v>
                </c:pt>
                <c:pt idx="9">
                  <c:v>45157.75</c:v>
                </c:pt>
                <c:pt idx="10">
                  <c:v>45157.791666666664</c:v>
                </c:pt>
                <c:pt idx="11">
                  <c:v>45157.833333333336</c:v>
                </c:pt>
                <c:pt idx="12">
                  <c:v>45157.875</c:v>
                </c:pt>
                <c:pt idx="13">
                  <c:v>45157.916666666664</c:v>
                </c:pt>
                <c:pt idx="14">
                  <c:v>45157.958333333336</c:v>
                </c:pt>
                <c:pt idx="15">
                  <c:v>45158</c:v>
                </c:pt>
                <c:pt idx="16">
                  <c:v>45158.041666666664</c:v>
                </c:pt>
                <c:pt idx="17">
                  <c:v>45158.083333333336</c:v>
                </c:pt>
                <c:pt idx="18">
                  <c:v>45158.125</c:v>
                </c:pt>
                <c:pt idx="19">
                  <c:v>45158.166666666664</c:v>
                </c:pt>
                <c:pt idx="20">
                  <c:v>45158.208333333336</c:v>
                </c:pt>
                <c:pt idx="21">
                  <c:v>45158.25</c:v>
                </c:pt>
                <c:pt idx="22">
                  <c:v>45158.291666666664</c:v>
                </c:pt>
                <c:pt idx="23">
                  <c:v>45158.333333333336</c:v>
                </c:pt>
                <c:pt idx="24">
                  <c:v>45158.375</c:v>
                </c:pt>
                <c:pt idx="25">
                  <c:v>45158.416666666664</c:v>
                </c:pt>
                <c:pt idx="26">
                  <c:v>45158.458333333336</c:v>
                </c:pt>
                <c:pt idx="27">
                  <c:v>45158.5</c:v>
                </c:pt>
                <c:pt idx="28">
                  <c:v>45158.541666666664</c:v>
                </c:pt>
                <c:pt idx="29">
                  <c:v>45158.583333333336</c:v>
                </c:pt>
                <c:pt idx="30">
                  <c:v>45158.625</c:v>
                </c:pt>
                <c:pt idx="31">
                  <c:v>45158.666666666664</c:v>
                </c:pt>
                <c:pt idx="32">
                  <c:v>45158.708333333336</c:v>
                </c:pt>
                <c:pt idx="33">
                  <c:v>45158.75</c:v>
                </c:pt>
                <c:pt idx="34">
                  <c:v>45158.791666666664</c:v>
                </c:pt>
                <c:pt idx="35">
                  <c:v>45158.833333333336</c:v>
                </c:pt>
                <c:pt idx="36">
                  <c:v>45158.875</c:v>
                </c:pt>
                <c:pt idx="37">
                  <c:v>45158.916666666664</c:v>
                </c:pt>
                <c:pt idx="38">
                  <c:v>45158.958333333336</c:v>
                </c:pt>
                <c:pt idx="39">
                  <c:v>45159</c:v>
                </c:pt>
                <c:pt idx="40">
                  <c:v>45159.041666666664</c:v>
                </c:pt>
                <c:pt idx="41">
                  <c:v>45159.083333333336</c:v>
                </c:pt>
                <c:pt idx="42">
                  <c:v>45159.125</c:v>
                </c:pt>
                <c:pt idx="43">
                  <c:v>45159.166666666664</c:v>
                </c:pt>
                <c:pt idx="44">
                  <c:v>45159.208333333336</c:v>
                </c:pt>
                <c:pt idx="45">
                  <c:v>45159.25</c:v>
                </c:pt>
                <c:pt idx="46">
                  <c:v>45159.291666666664</c:v>
                </c:pt>
                <c:pt idx="47">
                  <c:v>45159.333333333336</c:v>
                </c:pt>
                <c:pt idx="48">
                  <c:v>45159.375</c:v>
                </c:pt>
                <c:pt idx="49">
                  <c:v>45159.416666666664</c:v>
                </c:pt>
                <c:pt idx="50">
                  <c:v>45159.458333333336</c:v>
                </c:pt>
                <c:pt idx="51">
                  <c:v>45159.5</c:v>
                </c:pt>
                <c:pt idx="52">
                  <c:v>45159.541666666664</c:v>
                </c:pt>
                <c:pt idx="53">
                  <c:v>45159.583333333336</c:v>
                </c:pt>
                <c:pt idx="54">
                  <c:v>45159.625</c:v>
                </c:pt>
                <c:pt idx="55">
                  <c:v>45159.666666666664</c:v>
                </c:pt>
                <c:pt idx="56">
                  <c:v>45159.708333333336</c:v>
                </c:pt>
                <c:pt idx="57">
                  <c:v>45159.75</c:v>
                </c:pt>
                <c:pt idx="58">
                  <c:v>45159.791666666664</c:v>
                </c:pt>
                <c:pt idx="59">
                  <c:v>45159.833333333336</c:v>
                </c:pt>
                <c:pt idx="60">
                  <c:v>45159.875</c:v>
                </c:pt>
                <c:pt idx="61">
                  <c:v>45159.916666666664</c:v>
                </c:pt>
                <c:pt idx="62">
                  <c:v>45159.958333333336</c:v>
                </c:pt>
                <c:pt idx="63">
                  <c:v>45160</c:v>
                </c:pt>
                <c:pt idx="64">
                  <c:v>45160.041666666664</c:v>
                </c:pt>
                <c:pt idx="65">
                  <c:v>45160.083333333336</c:v>
                </c:pt>
                <c:pt idx="66">
                  <c:v>45160.125</c:v>
                </c:pt>
                <c:pt idx="67">
                  <c:v>45160.166666666664</c:v>
                </c:pt>
                <c:pt idx="68">
                  <c:v>45160.208333333336</c:v>
                </c:pt>
                <c:pt idx="69">
                  <c:v>45160.25</c:v>
                </c:pt>
                <c:pt idx="70">
                  <c:v>45160.291666666664</c:v>
                </c:pt>
                <c:pt idx="71">
                  <c:v>45160.333333333336</c:v>
                </c:pt>
              </c:numCache>
            </c:numRef>
          </c:cat>
          <c:val>
            <c:numRef>
              <c:f>'Raw Data Input'!$L$2:$L$73</c:f>
              <c:numCache>
                <c:formatCode>General</c:formatCode>
                <c:ptCount val="72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26</c:v>
                </c:pt>
                <c:pt idx="4">
                  <c:v>27</c:v>
                </c:pt>
                <c:pt idx="5">
                  <c:v>26</c:v>
                </c:pt>
                <c:pt idx="6">
                  <c:v>27</c:v>
                </c:pt>
                <c:pt idx="7">
                  <c:v>26</c:v>
                </c:pt>
                <c:pt idx="8">
                  <c:v>26</c:v>
                </c:pt>
                <c:pt idx="9">
                  <c:v>26</c:v>
                </c:pt>
                <c:pt idx="10">
                  <c:v>27</c:v>
                </c:pt>
                <c:pt idx="11">
                  <c:v>27</c:v>
                </c:pt>
                <c:pt idx="12">
                  <c:v>26</c:v>
                </c:pt>
                <c:pt idx="13">
                  <c:v>26</c:v>
                </c:pt>
                <c:pt idx="14">
                  <c:v>26</c:v>
                </c:pt>
                <c:pt idx="15">
                  <c:v>27</c:v>
                </c:pt>
                <c:pt idx="16">
                  <c:v>27</c:v>
                </c:pt>
                <c:pt idx="17">
                  <c:v>28</c:v>
                </c:pt>
                <c:pt idx="18">
                  <c:v>27</c:v>
                </c:pt>
                <c:pt idx="19">
                  <c:v>27</c:v>
                </c:pt>
                <c:pt idx="20">
                  <c:v>27</c:v>
                </c:pt>
                <c:pt idx="21">
                  <c:v>27</c:v>
                </c:pt>
                <c:pt idx="22">
                  <c:v>27</c:v>
                </c:pt>
                <c:pt idx="23">
                  <c:v>27</c:v>
                </c:pt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30</c:v>
                </c:pt>
                <c:pt idx="31">
                  <c:v>29</c:v>
                </c:pt>
                <c:pt idx="32">
                  <c:v>30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28</c:v>
                </c:pt>
                <c:pt idx="37">
                  <c:v>29</c:v>
                </c:pt>
                <c:pt idx="38">
                  <c:v>28</c:v>
                </c:pt>
                <c:pt idx="39">
                  <c:v>28</c:v>
                </c:pt>
                <c:pt idx="40">
                  <c:v>26</c:v>
                </c:pt>
                <c:pt idx="41">
                  <c:v>26</c:v>
                </c:pt>
                <c:pt idx="42">
                  <c:v>25</c:v>
                </c:pt>
                <c:pt idx="43">
                  <c:v>25</c:v>
                </c:pt>
                <c:pt idx="44">
                  <c:v>25</c:v>
                </c:pt>
                <c:pt idx="45">
                  <c:v>25</c:v>
                </c:pt>
                <c:pt idx="46">
                  <c:v>26</c:v>
                </c:pt>
                <c:pt idx="47">
                  <c:v>26</c:v>
                </c:pt>
                <c:pt idx="48">
                  <c:v>25</c:v>
                </c:pt>
                <c:pt idx="49">
                  <c:v>25</c:v>
                </c:pt>
                <c:pt idx="50">
                  <c:v>26</c:v>
                </c:pt>
                <c:pt idx="51">
                  <c:v>27</c:v>
                </c:pt>
                <c:pt idx="52">
                  <c:v>27</c:v>
                </c:pt>
                <c:pt idx="53">
                  <c:v>27</c:v>
                </c:pt>
                <c:pt idx="54">
                  <c:v>27</c:v>
                </c:pt>
                <c:pt idx="55">
                  <c:v>26</c:v>
                </c:pt>
                <c:pt idx="56">
                  <c:v>26</c:v>
                </c:pt>
                <c:pt idx="57">
                  <c:v>26</c:v>
                </c:pt>
                <c:pt idx="58">
                  <c:v>26</c:v>
                </c:pt>
                <c:pt idx="59">
                  <c:v>26</c:v>
                </c:pt>
                <c:pt idx="60">
                  <c:v>26</c:v>
                </c:pt>
                <c:pt idx="61">
                  <c:v>26</c:v>
                </c:pt>
                <c:pt idx="62">
                  <c:v>26</c:v>
                </c:pt>
                <c:pt idx="63">
                  <c:v>25</c:v>
                </c:pt>
                <c:pt idx="64">
                  <c:v>26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25</c:v>
                </c:pt>
                <c:pt idx="69">
                  <c:v>24</c:v>
                </c:pt>
                <c:pt idx="70">
                  <c:v>24</c:v>
                </c:pt>
                <c:pt idx="71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48-4656-A957-71A602AF2C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367600"/>
        <c:axId val="1442974000"/>
      </c:lineChart>
      <c:catAx>
        <c:axId val="143636760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2974000"/>
        <c:crosses val="autoZero"/>
        <c:auto val="0"/>
        <c:lblAlgn val="ctr"/>
        <c:lblOffset val="100"/>
        <c:tickLblSkip val="12"/>
        <c:noMultiLvlLbl val="0"/>
      </c:catAx>
      <c:valAx>
        <c:axId val="1442974000"/>
        <c:scaling>
          <c:orientation val="minMax"/>
          <c:max val="90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RH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636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BAM1022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'Raw Data Input'!$A$2:$A$73</c:f>
              <c:numCache>
                <c:formatCode>m/d/yyyy\ h:mm</c:formatCode>
                <c:ptCount val="72"/>
                <c:pt idx="0">
                  <c:v>45157.375</c:v>
                </c:pt>
                <c:pt idx="1">
                  <c:v>45157.416666666664</c:v>
                </c:pt>
                <c:pt idx="2">
                  <c:v>45157.458333333336</c:v>
                </c:pt>
                <c:pt idx="3">
                  <c:v>45157.5</c:v>
                </c:pt>
                <c:pt idx="4">
                  <c:v>45157.541666666664</c:v>
                </c:pt>
                <c:pt idx="5">
                  <c:v>45157.583333333336</c:v>
                </c:pt>
                <c:pt idx="6">
                  <c:v>45157.625</c:v>
                </c:pt>
                <c:pt idx="7">
                  <c:v>45157.666666666664</c:v>
                </c:pt>
                <c:pt idx="8">
                  <c:v>45157.708333333336</c:v>
                </c:pt>
                <c:pt idx="9">
                  <c:v>45157.75</c:v>
                </c:pt>
                <c:pt idx="10">
                  <c:v>45157.791666666664</c:v>
                </c:pt>
                <c:pt idx="11">
                  <c:v>45157.833333333336</c:v>
                </c:pt>
                <c:pt idx="12">
                  <c:v>45157.875</c:v>
                </c:pt>
                <c:pt idx="13">
                  <c:v>45157.916666666664</c:v>
                </c:pt>
                <c:pt idx="14">
                  <c:v>45157.958333333336</c:v>
                </c:pt>
                <c:pt idx="15">
                  <c:v>45158</c:v>
                </c:pt>
                <c:pt idx="16">
                  <c:v>45158.041666666664</c:v>
                </c:pt>
                <c:pt idx="17">
                  <c:v>45158.083333333336</c:v>
                </c:pt>
                <c:pt idx="18">
                  <c:v>45158.125</c:v>
                </c:pt>
                <c:pt idx="19">
                  <c:v>45158.166666666664</c:v>
                </c:pt>
                <c:pt idx="20">
                  <c:v>45158.208333333336</c:v>
                </c:pt>
                <c:pt idx="21">
                  <c:v>45158.25</c:v>
                </c:pt>
                <c:pt idx="22">
                  <c:v>45158.291666666664</c:v>
                </c:pt>
                <c:pt idx="23">
                  <c:v>45158.333333333336</c:v>
                </c:pt>
                <c:pt idx="24">
                  <c:v>45158.375</c:v>
                </c:pt>
                <c:pt idx="25">
                  <c:v>45158.416666666664</c:v>
                </c:pt>
                <c:pt idx="26">
                  <c:v>45158.458333333336</c:v>
                </c:pt>
                <c:pt idx="27">
                  <c:v>45158.5</c:v>
                </c:pt>
                <c:pt idx="28">
                  <c:v>45158.541666666664</c:v>
                </c:pt>
                <c:pt idx="29">
                  <c:v>45158.583333333336</c:v>
                </c:pt>
                <c:pt idx="30">
                  <c:v>45158.625</c:v>
                </c:pt>
                <c:pt idx="31">
                  <c:v>45158.666666666664</c:v>
                </c:pt>
                <c:pt idx="32">
                  <c:v>45158.708333333336</c:v>
                </c:pt>
                <c:pt idx="33">
                  <c:v>45158.75</c:v>
                </c:pt>
                <c:pt idx="34">
                  <c:v>45158.791666666664</c:v>
                </c:pt>
                <c:pt idx="35">
                  <c:v>45158.833333333336</c:v>
                </c:pt>
                <c:pt idx="36">
                  <c:v>45158.875</c:v>
                </c:pt>
                <c:pt idx="37">
                  <c:v>45158.916666666664</c:v>
                </c:pt>
                <c:pt idx="38">
                  <c:v>45158.958333333336</c:v>
                </c:pt>
                <c:pt idx="39">
                  <c:v>45159</c:v>
                </c:pt>
                <c:pt idx="40">
                  <c:v>45159.041666666664</c:v>
                </c:pt>
                <c:pt idx="41">
                  <c:v>45159.083333333336</c:v>
                </c:pt>
                <c:pt idx="42">
                  <c:v>45159.125</c:v>
                </c:pt>
                <c:pt idx="43">
                  <c:v>45159.166666666664</c:v>
                </c:pt>
                <c:pt idx="44">
                  <c:v>45159.208333333336</c:v>
                </c:pt>
                <c:pt idx="45">
                  <c:v>45159.25</c:v>
                </c:pt>
                <c:pt idx="46">
                  <c:v>45159.291666666664</c:v>
                </c:pt>
                <c:pt idx="47">
                  <c:v>45159.333333333336</c:v>
                </c:pt>
                <c:pt idx="48">
                  <c:v>45159.375</c:v>
                </c:pt>
                <c:pt idx="49">
                  <c:v>45159.416666666664</c:v>
                </c:pt>
                <c:pt idx="50">
                  <c:v>45159.458333333336</c:v>
                </c:pt>
                <c:pt idx="51">
                  <c:v>45159.5</c:v>
                </c:pt>
                <c:pt idx="52">
                  <c:v>45159.541666666664</c:v>
                </c:pt>
                <c:pt idx="53">
                  <c:v>45159.583333333336</c:v>
                </c:pt>
                <c:pt idx="54">
                  <c:v>45159.625</c:v>
                </c:pt>
                <c:pt idx="55">
                  <c:v>45159.666666666664</c:v>
                </c:pt>
                <c:pt idx="56">
                  <c:v>45159.708333333336</c:v>
                </c:pt>
                <c:pt idx="57">
                  <c:v>45159.75</c:v>
                </c:pt>
                <c:pt idx="58">
                  <c:v>45159.791666666664</c:v>
                </c:pt>
                <c:pt idx="59">
                  <c:v>45159.833333333336</c:v>
                </c:pt>
                <c:pt idx="60">
                  <c:v>45159.875</c:v>
                </c:pt>
                <c:pt idx="61">
                  <c:v>45159.916666666664</c:v>
                </c:pt>
                <c:pt idx="62">
                  <c:v>45159.958333333336</c:v>
                </c:pt>
                <c:pt idx="63">
                  <c:v>45160</c:v>
                </c:pt>
                <c:pt idx="64">
                  <c:v>45160.041666666664</c:v>
                </c:pt>
                <c:pt idx="65">
                  <c:v>45160.083333333336</c:v>
                </c:pt>
                <c:pt idx="66">
                  <c:v>45160.125</c:v>
                </c:pt>
                <c:pt idx="67">
                  <c:v>45160.166666666664</c:v>
                </c:pt>
                <c:pt idx="68">
                  <c:v>45160.208333333336</c:v>
                </c:pt>
                <c:pt idx="69">
                  <c:v>45160.25</c:v>
                </c:pt>
                <c:pt idx="70">
                  <c:v>45160.291666666664</c:v>
                </c:pt>
                <c:pt idx="71">
                  <c:v>45160.333333333336</c:v>
                </c:pt>
              </c:numCache>
            </c:numRef>
          </c:cat>
          <c:val>
            <c:numRef>
              <c:f>'Raw Data Input'!$E$2:$E$73</c:f>
              <c:numCache>
                <c:formatCode>General</c:formatCode>
                <c:ptCount val="72"/>
                <c:pt idx="0">
                  <c:v>16.62</c:v>
                </c:pt>
                <c:pt idx="1">
                  <c:v>16.61</c:v>
                </c:pt>
                <c:pt idx="2">
                  <c:v>16.61</c:v>
                </c:pt>
                <c:pt idx="3">
                  <c:v>16.61</c:v>
                </c:pt>
                <c:pt idx="4">
                  <c:v>16.61</c:v>
                </c:pt>
                <c:pt idx="5">
                  <c:v>16.61</c:v>
                </c:pt>
                <c:pt idx="6">
                  <c:v>16.61</c:v>
                </c:pt>
                <c:pt idx="7">
                  <c:v>16.61</c:v>
                </c:pt>
                <c:pt idx="8">
                  <c:v>16.600000000000001</c:v>
                </c:pt>
                <c:pt idx="9">
                  <c:v>16.61</c:v>
                </c:pt>
                <c:pt idx="10">
                  <c:v>16.61</c:v>
                </c:pt>
                <c:pt idx="11">
                  <c:v>16.62</c:v>
                </c:pt>
                <c:pt idx="12">
                  <c:v>16.61</c:v>
                </c:pt>
                <c:pt idx="13">
                  <c:v>16.61</c:v>
                </c:pt>
                <c:pt idx="14">
                  <c:v>16.61</c:v>
                </c:pt>
                <c:pt idx="15">
                  <c:v>16.600000000000001</c:v>
                </c:pt>
                <c:pt idx="16">
                  <c:v>16.61</c:v>
                </c:pt>
                <c:pt idx="17">
                  <c:v>16.61</c:v>
                </c:pt>
                <c:pt idx="18">
                  <c:v>16.61</c:v>
                </c:pt>
                <c:pt idx="19">
                  <c:v>16.62</c:v>
                </c:pt>
                <c:pt idx="20">
                  <c:v>16.600000000000001</c:v>
                </c:pt>
                <c:pt idx="21">
                  <c:v>16.600000000000001</c:v>
                </c:pt>
                <c:pt idx="22">
                  <c:v>16.62</c:v>
                </c:pt>
                <c:pt idx="23">
                  <c:v>16.61</c:v>
                </c:pt>
                <c:pt idx="24">
                  <c:v>16.62</c:v>
                </c:pt>
                <c:pt idx="25">
                  <c:v>16.62</c:v>
                </c:pt>
                <c:pt idx="26">
                  <c:v>16.61</c:v>
                </c:pt>
                <c:pt idx="27">
                  <c:v>16.61</c:v>
                </c:pt>
                <c:pt idx="28">
                  <c:v>16.61</c:v>
                </c:pt>
                <c:pt idx="29">
                  <c:v>16.61</c:v>
                </c:pt>
                <c:pt idx="30">
                  <c:v>16.62</c:v>
                </c:pt>
                <c:pt idx="31">
                  <c:v>16.62</c:v>
                </c:pt>
                <c:pt idx="32">
                  <c:v>16.62</c:v>
                </c:pt>
                <c:pt idx="33">
                  <c:v>16.61</c:v>
                </c:pt>
                <c:pt idx="34">
                  <c:v>16.62</c:v>
                </c:pt>
                <c:pt idx="35">
                  <c:v>16.62</c:v>
                </c:pt>
                <c:pt idx="36">
                  <c:v>16.61</c:v>
                </c:pt>
                <c:pt idx="37">
                  <c:v>16.62</c:v>
                </c:pt>
                <c:pt idx="38">
                  <c:v>16.62</c:v>
                </c:pt>
                <c:pt idx="39">
                  <c:v>16.63</c:v>
                </c:pt>
                <c:pt idx="40">
                  <c:v>16.61</c:v>
                </c:pt>
                <c:pt idx="41">
                  <c:v>16.61</c:v>
                </c:pt>
                <c:pt idx="42">
                  <c:v>16.59</c:v>
                </c:pt>
                <c:pt idx="43">
                  <c:v>16.62</c:v>
                </c:pt>
                <c:pt idx="44">
                  <c:v>16.61</c:v>
                </c:pt>
                <c:pt idx="45">
                  <c:v>16.59</c:v>
                </c:pt>
                <c:pt idx="46">
                  <c:v>16.62</c:v>
                </c:pt>
                <c:pt idx="47">
                  <c:v>16.62</c:v>
                </c:pt>
                <c:pt idx="48">
                  <c:v>16.61</c:v>
                </c:pt>
                <c:pt idx="49">
                  <c:v>16.62</c:v>
                </c:pt>
                <c:pt idx="50">
                  <c:v>16.61</c:v>
                </c:pt>
                <c:pt idx="51">
                  <c:v>16.61</c:v>
                </c:pt>
                <c:pt idx="52">
                  <c:v>16.61</c:v>
                </c:pt>
                <c:pt idx="53">
                  <c:v>16.61</c:v>
                </c:pt>
                <c:pt idx="54">
                  <c:v>16.600000000000001</c:v>
                </c:pt>
                <c:pt idx="55">
                  <c:v>16.600000000000001</c:v>
                </c:pt>
                <c:pt idx="56">
                  <c:v>16.600000000000001</c:v>
                </c:pt>
                <c:pt idx="57">
                  <c:v>16.600000000000001</c:v>
                </c:pt>
                <c:pt idx="58">
                  <c:v>16.61</c:v>
                </c:pt>
                <c:pt idx="59">
                  <c:v>16.600000000000001</c:v>
                </c:pt>
                <c:pt idx="60">
                  <c:v>16.600000000000001</c:v>
                </c:pt>
                <c:pt idx="61">
                  <c:v>16.61</c:v>
                </c:pt>
                <c:pt idx="62">
                  <c:v>16.62</c:v>
                </c:pt>
                <c:pt idx="63">
                  <c:v>16.61</c:v>
                </c:pt>
                <c:pt idx="64">
                  <c:v>16.61</c:v>
                </c:pt>
                <c:pt idx="65">
                  <c:v>16.600000000000001</c:v>
                </c:pt>
                <c:pt idx="66">
                  <c:v>16.63</c:v>
                </c:pt>
                <c:pt idx="67">
                  <c:v>16.600000000000001</c:v>
                </c:pt>
                <c:pt idx="68">
                  <c:v>16.63</c:v>
                </c:pt>
                <c:pt idx="69">
                  <c:v>16.59</c:v>
                </c:pt>
                <c:pt idx="70">
                  <c:v>16.62</c:v>
                </c:pt>
                <c:pt idx="71">
                  <c:v>16.61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17-4BA2-A04B-FDB607A67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603200"/>
        <c:axId val="160613136"/>
      </c:lineChart>
      <c:catAx>
        <c:axId val="160603200"/>
        <c:scaling>
          <c:orientation val="minMax"/>
        </c:scaling>
        <c:delete val="0"/>
        <c:axPos val="b"/>
        <c:numFmt formatCode="m/d/yyyy\ 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13136"/>
        <c:crosses val="autoZero"/>
        <c:auto val="0"/>
        <c:lblAlgn val="ctr"/>
        <c:lblOffset val="100"/>
        <c:tickLblSkip val="12"/>
        <c:noMultiLvlLbl val="0"/>
      </c:catAx>
      <c:valAx>
        <c:axId val="160613136"/>
        <c:scaling>
          <c:orientation val="minMax"/>
          <c:min val="16.57999999999999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Flow (lpm)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03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BAM1022 Zero Background Average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'Zero Calculation'!$C$1</c:f>
              <c:strCache>
                <c:ptCount val="1"/>
                <c:pt idx="0">
                  <c:v>Conc(mg)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'Zero Calculation'!$C$2:$C$73</c:f>
              <c:numCache>
                <c:formatCode>General</c:formatCode>
                <c:ptCount val="72"/>
                <c:pt idx="0">
                  <c:v>1E-3</c:v>
                </c:pt>
                <c:pt idx="1">
                  <c:v>-5.0000000000000001E-4</c:v>
                </c:pt>
                <c:pt idx="2">
                  <c:v>0</c:v>
                </c:pt>
                <c:pt idx="3">
                  <c:v>1.1000000000000001E-3</c:v>
                </c:pt>
                <c:pt idx="4">
                  <c:v>1.6000000000000001E-3</c:v>
                </c:pt>
                <c:pt idx="5">
                  <c:v>3.0999999999999999E-3</c:v>
                </c:pt>
                <c:pt idx="6">
                  <c:v>-1E-4</c:v>
                </c:pt>
                <c:pt idx="7">
                  <c:v>2.0000000000000001E-4</c:v>
                </c:pt>
                <c:pt idx="8">
                  <c:v>-5.9999999999999995E-4</c:v>
                </c:pt>
                <c:pt idx="9">
                  <c:v>8.9999999999999998E-4</c:v>
                </c:pt>
                <c:pt idx="10">
                  <c:v>4.0000000000000002E-4</c:v>
                </c:pt>
                <c:pt idx="11">
                  <c:v>-2.1000000000000003E-3</c:v>
                </c:pt>
                <c:pt idx="12">
                  <c:v>-1.9E-3</c:v>
                </c:pt>
                <c:pt idx="13">
                  <c:v>2.9999999999999997E-4</c:v>
                </c:pt>
                <c:pt idx="14">
                  <c:v>3.7000000000000002E-3</c:v>
                </c:pt>
                <c:pt idx="15">
                  <c:v>1.1999999999999999E-3</c:v>
                </c:pt>
                <c:pt idx="16">
                  <c:v>-8.9999999999999998E-4</c:v>
                </c:pt>
                <c:pt idx="17">
                  <c:v>-1E-3</c:v>
                </c:pt>
                <c:pt idx="18">
                  <c:v>5.0000000000000001E-4</c:v>
                </c:pt>
                <c:pt idx="19">
                  <c:v>2.9999999999999997E-4</c:v>
                </c:pt>
                <c:pt idx="20">
                  <c:v>6.9999999999999999E-4</c:v>
                </c:pt>
                <c:pt idx="21">
                  <c:v>5.9999999999999995E-4</c:v>
                </c:pt>
                <c:pt idx="22">
                  <c:v>2.2000000000000001E-3</c:v>
                </c:pt>
                <c:pt idx="23">
                  <c:v>0</c:v>
                </c:pt>
                <c:pt idx="24">
                  <c:v>3.3E-3</c:v>
                </c:pt>
                <c:pt idx="25">
                  <c:v>4.0000000000000002E-4</c:v>
                </c:pt>
                <c:pt idx="26">
                  <c:v>6.0000000000000001E-3</c:v>
                </c:pt>
                <c:pt idx="27">
                  <c:v>5.9999999999999995E-4</c:v>
                </c:pt>
                <c:pt idx="28">
                  <c:v>1E-3</c:v>
                </c:pt>
                <c:pt idx="29">
                  <c:v>1.6999999999999999E-3</c:v>
                </c:pt>
                <c:pt idx="30">
                  <c:v>-8.0000000000000004E-4</c:v>
                </c:pt>
                <c:pt idx="31">
                  <c:v>4.4000000000000003E-3</c:v>
                </c:pt>
                <c:pt idx="32">
                  <c:v>1.2999999999999999E-3</c:v>
                </c:pt>
                <c:pt idx="33">
                  <c:v>6.9999999999999999E-4</c:v>
                </c:pt>
                <c:pt idx="34">
                  <c:v>0</c:v>
                </c:pt>
                <c:pt idx="35">
                  <c:v>-4.0000000000000002E-4</c:v>
                </c:pt>
                <c:pt idx="36">
                  <c:v>5.9999999999999995E-4</c:v>
                </c:pt>
                <c:pt idx="37">
                  <c:v>2.5999999999999999E-3</c:v>
                </c:pt>
                <c:pt idx="38">
                  <c:v>1.8E-3</c:v>
                </c:pt>
                <c:pt idx="39">
                  <c:v>2.9999999999999997E-4</c:v>
                </c:pt>
                <c:pt idx="40">
                  <c:v>2.7000000000000001E-3</c:v>
                </c:pt>
                <c:pt idx="41">
                  <c:v>-1E-3</c:v>
                </c:pt>
                <c:pt idx="42">
                  <c:v>5.0000000000000001E-4</c:v>
                </c:pt>
                <c:pt idx="43">
                  <c:v>-4.0000000000000002E-4</c:v>
                </c:pt>
                <c:pt idx="44">
                  <c:v>2.2000000000000001E-3</c:v>
                </c:pt>
                <c:pt idx="45">
                  <c:v>4.0000000000000002E-4</c:v>
                </c:pt>
                <c:pt idx="46">
                  <c:v>2.7000000000000001E-3</c:v>
                </c:pt>
                <c:pt idx="47">
                  <c:v>1E-3</c:v>
                </c:pt>
                <c:pt idx="48">
                  <c:v>2.0000000000000001E-4</c:v>
                </c:pt>
                <c:pt idx="49">
                  <c:v>0</c:v>
                </c:pt>
                <c:pt idx="50">
                  <c:v>0</c:v>
                </c:pt>
                <c:pt idx="51">
                  <c:v>2.0000000000000001E-4</c:v>
                </c:pt>
                <c:pt idx="52">
                  <c:v>5.0000000000000001E-4</c:v>
                </c:pt>
                <c:pt idx="53">
                  <c:v>-1.6999999999999999E-3</c:v>
                </c:pt>
                <c:pt idx="54">
                  <c:v>1.6000000000000001E-3</c:v>
                </c:pt>
                <c:pt idx="55">
                  <c:v>2.8999999999999998E-3</c:v>
                </c:pt>
                <c:pt idx="56">
                  <c:v>2.7000000000000001E-3</c:v>
                </c:pt>
                <c:pt idx="57">
                  <c:v>2.3E-3</c:v>
                </c:pt>
                <c:pt idx="58">
                  <c:v>0</c:v>
                </c:pt>
                <c:pt idx="59">
                  <c:v>4.0000000000000002E-4</c:v>
                </c:pt>
                <c:pt idx="60">
                  <c:v>-1.6000000000000001E-3</c:v>
                </c:pt>
                <c:pt idx="61">
                  <c:v>0</c:v>
                </c:pt>
                <c:pt idx="62">
                  <c:v>0</c:v>
                </c:pt>
                <c:pt idx="63">
                  <c:v>-1.1999999999999999E-3</c:v>
                </c:pt>
                <c:pt idx="64">
                  <c:v>3.7000000000000002E-3</c:v>
                </c:pt>
                <c:pt idx="65">
                  <c:v>2.5000000000000001E-3</c:v>
                </c:pt>
                <c:pt idx="66">
                  <c:v>-6.9999999999999999E-4</c:v>
                </c:pt>
                <c:pt idx="67">
                  <c:v>1E-3</c:v>
                </c:pt>
                <c:pt idx="68">
                  <c:v>2.3E-3</c:v>
                </c:pt>
                <c:pt idx="69">
                  <c:v>1.4E-3</c:v>
                </c:pt>
                <c:pt idx="70">
                  <c:v>8.0000000000000004E-4</c:v>
                </c:pt>
                <c:pt idx="71">
                  <c:v>-2.9999999999999997E-4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AA-415C-8810-EE81049BE0CC}"/>
            </c:ext>
          </c:extLst>
        </c:ser>
        <c:ser>
          <c:idx val="1"/>
          <c:order val="1"/>
          <c:tx>
            <c:strRef>
              <c:f>'Zero Calculation'!$H$1</c:f>
              <c:strCache>
                <c:ptCount val="1"/>
                <c:pt idx="0">
                  <c:v>Avg Conc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'Zero Calculation'!$H$2:$H$73</c:f>
              <c:numCache>
                <c:formatCode>General</c:formatCode>
                <c:ptCount val="72"/>
                <c:pt idx="0">
                  <c:v>8.2361111111111122E-4</c:v>
                </c:pt>
                <c:pt idx="1">
                  <c:v>8.2361111111111122E-4</c:v>
                </c:pt>
                <c:pt idx="2">
                  <c:v>8.2361111111111122E-4</c:v>
                </c:pt>
                <c:pt idx="3">
                  <c:v>8.2361111111111122E-4</c:v>
                </c:pt>
                <c:pt idx="4">
                  <c:v>8.2361111111111122E-4</c:v>
                </c:pt>
                <c:pt idx="5">
                  <c:v>8.2361111111111122E-4</c:v>
                </c:pt>
                <c:pt idx="6">
                  <c:v>8.2361111111111122E-4</c:v>
                </c:pt>
                <c:pt idx="7">
                  <c:v>8.2361111111111122E-4</c:v>
                </c:pt>
                <c:pt idx="8">
                  <c:v>8.2361111111111122E-4</c:v>
                </c:pt>
                <c:pt idx="9">
                  <c:v>8.2361111111111122E-4</c:v>
                </c:pt>
                <c:pt idx="10">
                  <c:v>8.2361111111111122E-4</c:v>
                </c:pt>
                <c:pt idx="11">
                  <c:v>8.2361111111111122E-4</c:v>
                </c:pt>
                <c:pt idx="12">
                  <c:v>8.2361111111111122E-4</c:v>
                </c:pt>
                <c:pt idx="13">
                  <c:v>8.2361111111111122E-4</c:v>
                </c:pt>
                <c:pt idx="14">
                  <c:v>8.2361111111111122E-4</c:v>
                </c:pt>
                <c:pt idx="15">
                  <c:v>8.2361111111111122E-4</c:v>
                </c:pt>
                <c:pt idx="16">
                  <c:v>8.2361111111111122E-4</c:v>
                </c:pt>
                <c:pt idx="17">
                  <c:v>8.2361111111111122E-4</c:v>
                </c:pt>
                <c:pt idx="18">
                  <c:v>8.2361111111111122E-4</c:v>
                </c:pt>
                <c:pt idx="19">
                  <c:v>8.2361111111111122E-4</c:v>
                </c:pt>
                <c:pt idx="20">
                  <c:v>8.2361111111111122E-4</c:v>
                </c:pt>
                <c:pt idx="21">
                  <c:v>8.2361111111111122E-4</c:v>
                </c:pt>
                <c:pt idx="22">
                  <c:v>8.2361111111111122E-4</c:v>
                </c:pt>
                <c:pt idx="23">
                  <c:v>8.2361111111111122E-4</c:v>
                </c:pt>
                <c:pt idx="24">
                  <c:v>8.2361111111111122E-4</c:v>
                </c:pt>
                <c:pt idx="25">
                  <c:v>8.2361111111111122E-4</c:v>
                </c:pt>
                <c:pt idx="26">
                  <c:v>8.2361111111111122E-4</c:v>
                </c:pt>
                <c:pt idx="27">
                  <c:v>8.2361111111111122E-4</c:v>
                </c:pt>
                <c:pt idx="28">
                  <c:v>8.2361111111111122E-4</c:v>
                </c:pt>
                <c:pt idx="29">
                  <c:v>8.2361111111111122E-4</c:v>
                </c:pt>
                <c:pt idx="30">
                  <c:v>8.2361111111111122E-4</c:v>
                </c:pt>
                <c:pt idx="31">
                  <c:v>8.2361111111111122E-4</c:v>
                </c:pt>
                <c:pt idx="32">
                  <c:v>8.2361111111111122E-4</c:v>
                </c:pt>
                <c:pt idx="33">
                  <c:v>8.2361111111111122E-4</c:v>
                </c:pt>
                <c:pt idx="34">
                  <c:v>8.2361111111111122E-4</c:v>
                </c:pt>
                <c:pt idx="35">
                  <c:v>8.2361111111111122E-4</c:v>
                </c:pt>
                <c:pt idx="36">
                  <c:v>8.2361111111111122E-4</c:v>
                </c:pt>
                <c:pt idx="37">
                  <c:v>8.2361111111111122E-4</c:v>
                </c:pt>
                <c:pt idx="38">
                  <c:v>8.2361111111111122E-4</c:v>
                </c:pt>
                <c:pt idx="39">
                  <c:v>8.2361111111111122E-4</c:v>
                </c:pt>
                <c:pt idx="40">
                  <c:v>8.2361111111111122E-4</c:v>
                </c:pt>
                <c:pt idx="41">
                  <c:v>8.2361111111111122E-4</c:v>
                </c:pt>
                <c:pt idx="42">
                  <c:v>8.2361111111111122E-4</c:v>
                </c:pt>
                <c:pt idx="43">
                  <c:v>8.2361111111111122E-4</c:v>
                </c:pt>
                <c:pt idx="44">
                  <c:v>8.2361111111111122E-4</c:v>
                </c:pt>
                <c:pt idx="45">
                  <c:v>8.2361111111111122E-4</c:v>
                </c:pt>
                <c:pt idx="46">
                  <c:v>8.2361111111111122E-4</c:v>
                </c:pt>
                <c:pt idx="47">
                  <c:v>8.2361111111111122E-4</c:v>
                </c:pt>
                <c:pt idx="48">
                  <c:v>8.2361111111111122E-4</c:v>
                </c:pt>
                <c:pt idx="49">
                  <c:v>8.2361111111111122E-4</c:v>
                </c:pt>
                <c:pt idx="50">
                  <c:v>8.2361111111111122E-4</c:v>
                </c:pt>
                <c:pt idx="51">
                  <c:v>8.2361111111111122E-4</c:v>
                </c:pt>
                <c:pt idx="52">
                  <c:v>8.2361111111111122E-4</c:v>
                </c:pt>
                <c:pt idx="53">
                  <c:v>8.2361111111111122E-4</c:v>
                </c:pt>
                <c:pt idx="54">
                  <c:v>8.2361111111111122E-4</c:v>
                </c:pt>
                <c:pt idx="55">
                  <c:v>8.2361111111111122E-4</c:v>
                </c:pt>
                <c:pt idx="56">
                  <c:v>8.2361111111111122E-4</c:v>
                </c:pt>
                <c:pt idx="57">
                  <c:v>8.2361111111111122E-4</c:v>
                </c:pt>
                <c:pt idx="58">
                  <c:v>8.2361111111111122E-4</c:v>
                </c:pt>
                <c:pt idx="59">
                  <c:v>8.2361111111111122E-4</c:v>
                </c:pt>
                <c:pt idx="60">
                  <c:v>8.2361111111111122E-4</c:v>
                </c:pt>
                <c:pt idx="61">
                  <c:v>8.2361111111111122E-4</c:v>
                </c:pt>
                <c:pt idx="62">
                  <c:v>8.2361111111111122E-4</c:v>
                </c:pt>
                <c:pt idx="63">
                  <c:v>8.2361111111111122E-4</c:v>
                </c:pt>
                <c:pt idx="64">
                  <c:v>8.2361111111111122E-4</c:v>
                </c:pt>
                <c:pt idx="65">
                  <c:v>8.2361111111111122E-4</c:v>
                </c:pt>
                <c:pt idx="66">
                  <c:v>8.2361111111111122E-4</c:v>
                </c:pt>
                <c:pt idx="67">
                  <c:v>8.2361111111111122E-4</c:v>
                </c:pt>
                <c:pt idx="68">
                  <c:v>8.2361111111111122E-4</c:v>
                </c:pt>
                <c:pt idx="69">
                  <c:v>8.2361111111111122E-4</c:v>
                </c:pt>
                <c:pt idx="70">
                  <c:v>8.2361111111111122E-4</c:v>
                </c:pt>
                <c:pt idx="71">
                  <c:v>8.2361111111111122E-4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AA-415C-8810-EE81049BE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4925888"/>
        <c:axId val="814578640"/>
      </c:lineChart>
      <c:catAx>
        <c:axId val="5849258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4578640"/>
        <c:crosses val="autoZero"/>
        <c:auto val="1"/>
        <c:lblAlgn val="ctr"/>
        <c:lblOffset val="100"/>
        <c:noMultiLvlLbl val="0"/>
      </c:catAx>
      <c:valAx>
        <c:axId val="81457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25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BAM1022 Noise Analysis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'Zero Calculation'!$C$1</c:f>
              <c:strCache>
                <c:ptCount val="1"/>
                <c:pt idx="0">
                  <c:v>Conc(mg)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'Zero Calculation'!$C$2:$C$73</c:f>
              <c:numCache>
                <c:formatCode>General</c:formatCode>
                <c:ptCount val="72"/>
                <c:pt idx="0">
                  <c:v>1E-3</c:v>
                </c:pt>
                <c:pt idx="1">
                  <c:v>-5.0000000000000001E-4</c:v>
                </c:pt>
                <c:pt idx="2">
                  <c:v>0</c:v>
                </c:pt>
                <c:pt idx="3">
                  <c:v>1.1000000000000001E-3</c:v>
                </c:pt>
                <c:pt idx="4">
                  <c:v>1.6000000000000001E-3</c:v>
                </c:pt>
                <c:pt idx="5">
                  <c:v>3.0999999999999999E-3</c:v>
                </c:pt>
                <c:pt idx="6">
                  <c:v>-1E-4</c:v>
                </c:pt>
                <c:pt idx="7">
                  <c:v>2.0000000000000001E-4</c:v>
                </c:pt>
                <c:pt idx="8">
                  <c:v>-5.9999999999999995E-4</c:v>
                </c:pt>
                <c:pt idx="9">
                  <c:v>8.9999999999999998E-4</c:v>
                </c:pt>
                <c:pt idx="10">
                  <c:v>4.0000000000000002E-4</c:v>
                </c:pt>
                <c:pt idx="11">
                  <c:v>-2.1000000000000003E-3</c:v>
                </c:pt>
                <c:pt idx="12">
                  <c:v>-1.9E-3</c:v>
                </c:pt>
                <c:pt idx="13">
                  <c:v>2.9999999999999997E-4</c:v>
                </c:pt>
                <c:pt idx="14">
                  <c:v>3.7000000000000002E-3</c:v>
                </c:pt>
                <c:pt idx="15">
                  <c:v>1.1999999999999999E-3</c:v>
                </c:pt>
                <c:pt idx="16">
                  <c:v>-8.9999999999999998E-4</c:v>
                </c:pt>
                <c:pt idx="17">
                  <c:v>-1E-3</c:v>
                </c:pt>
                <c:pt idx="18">
                  <c:v>5.0000000000000001E-4</c:v>
                </c:pt>
                <c:pt idx="19">
                  <c:v>2.9999999999999997E-4</c:v>
                </c:pt>
                <c:pt idx="20">
                  <c:v>6.9999999999999999E-4</c:v>
                </c:pt>
                <c:pt idx="21">
                  <c:v>5.9999999999999995E-4</c:v>
                </c:pt>
                <c:pt idx="22">
                  <c:v>2.2000000000000001E-3</c:v>
                </c:pt>
                <c:pt idx="23">
                  <c:v>0</c:v>
                </c:pt>
                <c:pt idx="24">
                  <c:v>3.3E-3</c:v>
                </c:pt>
                <c:pt idx="25">
                  <c:v>4.0000000000000002E-4</c:v>
                </c:pt>
                <c:pt idx="26">
                  <c:v>6.0000000000000001E-3</c:v>
                </c:pt>
                <c:pt idx="27">
                  <c:v>5.9999999999999995E-4</c:v>
                </c:pt>
                <c:pt idx="28">
                  <c:v>1E-3</c:v>
                </c:pt>
                <c:pt idx="29">
                  <c:v>1.6999999999999999E-3</c:v>
                </c:pt>
                <c:pt idx="30">
                  <c:v>-8.0000000000000004E-4</c:v>
                </c:pt>
                <c:pt idx="31">
                  <c:v>4.4000000000000003E-3</c:v>
                </c:pt>
                <c:pt idx="32">
                  <c:v>1.2999999999999999E-3</c:v>
                </c:pt>
                <c:pt idx="33">
                  <c:v>6.9999999999999999E-4</c:v>
                </c:pt>
                <c:pt idx="34">
                  <c:v>0</c:v>
                </c:pt>
                <c:pt idx="35">
                  <c:v>-4.0000000000000002E-4</c:v>
                </c:pt>
                <c:pt idx="36">
                  <c:v>5.9999999999999995E-4</c:v>
                </c:pt>
                <c:pt idx="37">
                  <c:v>2.5999999999999999E-3</c:v>
                </c:pt>
                <c:pt idx="38">
                  <c:v>1.8E-3</c:v>
                </c:pt>
                <c:pt idx="39">
                  <c:v>2.9999999999999997E-4</c:v>
                </c:pt>
                <c:pt idx="40">
                  <c:v>2.7000000000000001E-3</c:v>
                </c:pt>
                <c:pt idx="41">
                  <c:v>-1E-3</c:v>
                </c:pt>
                <c:pt idx="42">
                  <c:v>5.0000000000000001E-4</c:v>
                </c:pt>
                <c:pt idx="43">
                  <c:v>-4.0000000000000002E-4</c:v>
                </c:pt>
                <c:pt idx="44">
                  <c:v>2.2000000000000001E-3</c:v>
                </c:pt>
                <c:pt idx="45">
                  <c:v>4.0000000000000002E-4</c:v>
                </c:pt>
                <c:pt idx="46">
                  <c:v>2.7000000000000001E-3</c:v>
                </c:pt>
                <c:pt idx="47">
                  <c:v>1E-3</c:v>
                </c:pt>
                <c:pt idx="48">
                  <c:v>2.0000000000000001E-4</c:v>
                </c:pt>
                <c:pt idx="49">
                  <c:v>0</c:v>
                </c:pt>
                <c:pt idx="50">
                  <c:v>0</c:v>
                </c:pt>
                <c:pt idx="51">
                  <c:v>2.0000000000000001E-4</c:v>
                </c:pt>
                <c:pt idx="52">
                  <c:v>5.0000000000000001E-4</c:v>
                </c:pt>
                <c:pt idx="53">
                  <c:v>-1.6999999999999999E-3</c:v>
                </c:pt>
                <c:pt idx="54">
                  <c:v>1.6000000000000001E-3</c:v>
                </c:pt>
                <c:pt idx="55">
                  <c:v>2.8999999999999998E-3</c:v>
                </c:pt>
                <c:pt idx="56">
                  <c:v>2.7000000000000001E-3</c:v>
                </c:pt>
                <c:pt idx="57">
                  <c:v>2.3E-3</c:v>
                </c:pt>
                <c:pt idx="58">
                  <c:v>0</c:v>
                </c:pt>
                <c:pt idx="59">
                  <c:v>4.0000000000000002E-4</c:v>
                </c:pt>
                <c:pt idx="60">
                  <c:v>-1.6000000000000001E-3</c:v>
                </c:pt>
                <c:pt idx="61">
                  <c:v>0</c:v>
                </c:pt>
                <c:pt idx="62">
                  <c:v>0</c:v>
                </c:pt>
                <c:pt idx="63">
                  <c:v>-1.1999999999999999E-3</c:v>
                </c:pt>
                <c:pt idx="64">
                  <c:v>3.7000000000000002E-3</c:v>
                </c:pt>
                <c:pt idx="65">
                  <c:v>2.5000000000000001E-3</c:v>
                </c:pt>
                <c:pt idx="66">
                  <c:v>-6.9999999999999999E-4</c:v>
                </c:pt>
                <c:pt idx="67">
                  <c:v>1E-3</c:v>
                </c:pt>
                <c:pt idx="68">
                  <c:v>2.3E-3</c:v>
                </c:pt>
                <c:pt idx="69">
                  <c:v>1.4E-3</c:v>
                </c:pt>
                <c:pt idx="70">
                  <c:v>8.0000000000000004E-4</c:v>
                </c:pt>
                <c:pt idx="71">
                  <c:v>-2.9999999999999997E-4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22-4AB8-AC19-736F01A2FA8F}"/>
            </c:ext>
          </c:extLst>
        </c:ser>
        <c:ser>
          <c:idx val="1"/>
          <c:order val="1"/>
          <c:tx>
            <c:strRef>
              <c:f>'Zero Calculation'!$D$1</c:f>
              <c:strCache>
                <c:ptCount val="1"/>
                <c:pt idx="0">
                  <c:v>1σ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'Zero Calculation'!$D$2:$D$73</c:f>
              <c:numCache>
                <c:formatCode>General</c:formatCode>
                <c:ptCount val="72"/>
                <c:pt idx="0">
                  <c:v>2.3465338991953766E-3</c:v>
                </c:pt>
                <c:pt idx="1">
                  <c:v>2.3465338991953766E-3</c:v>
                </c:pt>
                <c:pt idx="2">
                  <c:v>2.3465338991953766E-3</c:v>
                </c:pt>
                <c:pt idx="3">
                  <c:v>2.3465338991953766E-3</c:v>
                </c:pt>
                <c:pt idx="4">
                  <c:v>2.3465338991953766E-3</c:v>
                </c:pt>
                <c:pt idx="5">
                  <c:v>2.3465338991953766E-3</c:v>
                </c:pt>
                <c:pt idx="6">
                  <c:v>2.3465338991953766E-3</c:v>
                </c:pt>
                <c:pt idx="7">
                  <c:v>2.3465338991953766E-3</c:v>
                </c:pt>
                <c:pt idx="8">
                  <c:v>2.3465338991953766E-3</c:v>
                </c:pt>
                <c:pt idx="9">
                  <c:v>2.3465338991953766E-3</c:v>
                </c:pt>
                <c:pt idx="10">
                  <c:v>2.3465338991953766E-3</c:v>
                </c:pt>
                <c:pt idx="11">
                  <c:v>2.3465338991953766E-3</c:v>
                </c:pt>
                <c:pt idx="12">
                  <c:v>2.3465338991953766E-3</c:v>
                </c:pt>
                <c:pt idx="13">
                  <c:v>2.3465338991953766E-3</c:v>
                </c:pt>
                <c:pt idx="14">
                  <c:v>2.3465338991953766E-3</c:v>
                </c:pt>
                <c:pt idx="15">
                  <c:v>2.3465338991953766E-3</c:v>
                </c:pt>
                <c:pt idx="16">
                  <c:v>2.3465338991953766E-3</c:v>
                </c:pt>
                <c:pt idx="17">
                  <c:v>2.3465338991953766E-3</c:v>
                </c:pt>
                <c:pt idx="18">
                  <c:v>2.3465338991953766E-3</c:v>
                </c:pt>
                <c:pt idx="19">
                  <c:v>2.3465338991953766E-3</c:v>
                </c:pt>
                <c:pt idx="20">
                  <c:v>2.3465338991953766E-3</c:v>
                </c:pt>
                <c:pt idx="21">
                  <c:v>2.3465338991953766E-3</c:v>
                </c:pt>
                <c:pt idx="22">
                  <c:v>2.3465338991953766E-3</c:v>
                </c:pt>
                <c:pt idx="23">
                  <c:v>2.3465338991953766E-3</c:v>
                </c:pt>
                <c:pt idx="24">
                  <c:v>2.3465338991953766E-3</c:v>
                </c:pt>
                <c:pt idx="25">
                  <c:v>2.3465338991953766E-3</c:v>
                </c:pt>
                <c:pt idx="26">
                  <c:v>2.3465338991953766E-3</c:v>
                </c:pt>
                <c:pt idx="27">
                  <c:v>2.3465338991953766E-3</c:v>
                </c:pt>
                <c:pt idx="28">
                  <c:v>2.3465338991953766E-3</c:v>
                </c:pt>
                <c:pt idx="29">
                  <c:v>2.3465338991953766E-3</c:v>
                </c:pt>
                <c:pt idx="30">
                  <c:v>2.3465338991953766E-3</c:v>
                </c:pt>
                <c:pt idx="31">
                  <c:v>2.3465338991953766E-3</c:v>
                </c:pt>
                <c:pt idx="32">
                  <c:v>2.3465338991953766E-3</c:v>
                </c:pt>
                <c:pt idx="33">
                  <c:v>2.3465338991953766E-3</c:v>
                </c:pt>
                <c:pt idx="34">
                  <c:v>2.3465338991953766E-3</c:v>
                </c:pt>
                <c:pt idx="35">
                  <c:v>2.3465338991953766E-3</c:v>
                </c:pt>
                <c:pt idx="36">
                  <c:v>2.3465338991953766E-3</c:v>
                </c:pt>
                <c:pt idx="37">
                  <c:v>2.3465338991953766E-3</c:v>
                </c:pt>
                <c:pt idx="38">
                  <c:v>2.3465338991953766E-3</c:v>
                </c:pt>
                <c:pt idx="39">
                  <c:v>2.3465338991953766E-3</c:v>
                </c:pt>
                <c:pt idx="40">
                  <c:v>2.3465338991953766E-3</c:v>
                </c:pt>
                <c:pt idx="41">
                  <c:v>2.3465338991953766E-3</c:v>
                </c:pt>
                <c:pt idx="42">
                  <c:v>2.3465338991953766E-3</c:v>
                </c:pt>
                <c:pt idx="43">
                  <c:v>2.3465338991953766E-3</c:v>
                </c:pt>
                <c:pt idx="44">
                  <c:v>2.3465338991953766E-3</c:v>
                </c:pt>
                <c:pt idx="45">
                  <c:v>2.3465338991953766E-3</c:v>
                </c:pt>
                <c:pt idx="46">
                  <c:v>2.3465338991953766E-3</c:v>
                </c:pt>
                <c:pt idx="47">
                  <c:v>2.3465338991953766E-3</c:v>
                </c:pt>
                <c:pt idx="48">
                  <c:v>2.3465338991953766E-3</c:v>
                </c:pt>
                <c:pt idx="49">
                  <c:v>2.3465338991953766E-3</c:v>
                </c:pt>
                <c:pt idx="50">
                  <c:v>2.3465338991953766E-3</c:v>
                </c:pt>
                <c:pt idx="51">
                  <c:v>2.3465338991953766E-3</c:v>
                </c:pt>
                <c:pt idx="52">
                  <c:v>2.3465338991953766E-3</c:v>
                </c:pt>
                <c:pt idx="53">
                  <c:v>2.3465338991953766E-3</c:v>
                </c:pt>
                <c:pt idx="54">
                  <c:v>2.3465338991953766E-3</c:v>
                </c:pt>
                <c:pt idx="55">
                  <c:v>2.3465338991953766E-3</c:v>
                </c:pt>
                <c:pt idx="56">
                  <c:v>2.3465338991953766E-3</c:v>
                </c:pt>
                <c:pt idx="57">
                  <c:v>2.3465338991953766E-3</c:v>
                </c:pt>
                <c:pt idx="58">
                  <c:v>2.3465338991953766E-3</c:v>
                </c:pt>
                <c:pt idx="59">
                  <c:v>2.3465338991953766E-3</c:v>
                </c:pt>
                <c:pt idx="60">
                  <c:v>2.3465338991953766E-3</c:v>
                </c:pt>
                <c:pt idx="61">
                  <c:v>2.3465338991953766E-3</c:v>
                </c:pt>
                <c:pt idx="62">
                  <c:v>2.3465338991953766E-3</c:v>
                </c:pt>
                <c:pt idx="63">
                  <c:v>2.3465338991953766E-3</c:v>
                </c:pt>
                <c:pt idx="64">
                  <c:v>2.3465338991953766E-3</c:v>
                </c:pt>
                <c:pt idx="65">
                  <c:v>2.3465338991953766E-3</c:v>
                </c:pt>
                <c:pt idx="66">
                  <c:v>2.3465338991953766E-3</c:v>
                </c:pt>
                <c:pt idx="67">
                  <c:v>2.3465338991953766E-3</c:v>
                </c:pt>
                <c:pt idx="68">
                  <c:v>2.3465338991953766E-3</c:v>
                </c:pt>
                <c:pt idx="69">
                  <c:v>2.3465338991953766E-3</c:v>
                </c:pt>
                <c:pt idx="70">
                  <c:v>2.3465338991953766E-3</c:v>
                </c:pt>
                <c:pt idx="71">
                  <c:v>2.3465338991953766E-3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22-4AB8-AC19-736F01A2FA8F}"/>
            </c:ext>
          </c:extLst>
        </c:ser>
        <c:ser>
          <c:idx val="2"/>
          <c:order val="2"/>
          <c:tx>
            <c:strRef>
              <c:f>'Zero Calculation'!$E$1</c:f>
              <c:strCache>
                <c:ptCount val="1"/>
                <c:pt idx="0">
                  <c:v>1σ-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'Zero Calculation'!$E$2:$E$73</c:f>
              <c:numCache>
                <c:formatCode>General</c:formatCode>
                <c:ptCount val="72"/>
                <c:pt idx="0">
                  <c:v>-6.9931167697315428E-4</c:v>
                </c:pt>
                <c:pt idx="1">
                  <c:v>-6.9931167697315428E-4</c:v>
                </c:pt>
                <c:pt idx="2">
                  <c:v>-6.9931167697315428E-4</c:v>
                </c:pt>
                <c:pt idx="3">
                  <c:v>-6.9931167697315428E-4</c:v>
                </c:pt>
                <c:pt idx="4">
                  <c:v>-6.9931167697315428E-4</c:v>
                </c:pt>
                <c:pt idx="5">
                  <c:v>-6.9931167697315428E-4</c:v>
                </c:pt>
                <c:pt idx="6">
                  <c:v>-6.9931167697315428E-4</c:v>
                </c:pt>
                <c:pt idx="7">
                  <c:v>-6.9931167697315428E-4</c:v>
                </c:pt>
                <c:pt idx="8">
                  <c:v>-6.9931167697315428E-4</c:v>
                </c:pt>
                <c:pt idx="9">
                  <c:v>-6.9931167697315428E-4</c:v>
                </c:pt>
                <c:pt idx="10">
                  <c:v>-6.9931167697315428E-4</c:v>
                </c:pt>
                <c:pt idx="11">
                  <c:v>-6.9931167697315428E-4</c:v>
                </c:pt>
                <c:pt idx="12">
                  <c:v>-6.9931167697315428E-4</c:v>
                </c:pt>
                <c:pt idx="13">
                  <c:v>-6.9931167697315428E-4</c:v>
                </c:pt>
                <c:pt idx="14">
                  <c:v>-6.9931167697315428E-4</c:v>
                </c:pt>
                <c:pt idx="15">
                  <c:v>-6.9931167697315428E-4</c:v>
                </c:pt>
                <c:pt idx="16">
                  <c:v>-6.9931167697315428E-4</c:v>
                </c:pt>
                <c:pt idx="17">
                  <c:v>-6.9931167697315428E-4</c:v>
                </c:pt>
                <c:pt idx="18">
                  <c:v>-6.9931167697315428E-4</c:v>
                </c:pt>
                <c:pt idx="19">
                  <c:v>-6.9931167697315428E-4</c:v>
                </c:pt>
                <c:pt idx="20">
                  <c:v>-6.9931167697315428E-4</c:v>
                </c:pt>
                <c:pt idx="21">
                  <c:v>-6.9931167697315428E-4</c:v>
                </c:pt>
                <c:pt idx="22">
                  <c:v>-6.9931167697315428E-4</c:v>
                </c:pt>
                <c:pt idx="23">
                  <c:v>-6.9931167697315428E-4</c:v>
                </c:pt>
                <c:pt idx="24">
                  <c:v>-6.9931167697315428E-4</c:v>
                </c:pt>
                <c:pt idx="25">
                  <c:v>-6.9931167697315428E-4</c:v>
                </c:pt>
                <c:pt idx="26">
                  <c:v>-6.9931167697315428E-4</c:v>
                </c:pt>
                <c:pt idx="27">
                  <c:v>-6.9931167697315428E-4</c:v>
                </c:pt>
                <c:pt idx="28">
                  <c:v>-6.9931167697315428E-4</c:v>
                </c:pt>
                <c:pt idx="29">
                  <c:v>-6.9931167697315428E-4</c:v>
                </c:pt>
                <c:pt idx="30">
                  <c:v>-6.9931167697315428E-4</c:v>
                </c:pt>
                <c:pt idx="31">
                  <c:v>-6.9931167697315428E-4</c:v>
                </c:pt>
                <c:pt idx="32">
                  <c:v>-6.9931167697315428E-4</c:v>
                </c:pt>
                <c:pt idx="33">
                  <c:v>-6.9931167697315428E-4</c:v>
                </c:pt>
                <c:pt idx="34">
                  <c:v>-6.9931167697315428E-4</c:v>
                </c:pt>
                <c:pt idx="35">
                  <c:v>-6.9931167697315428E-4</c:v>
                </c:pt>
                <c:pt idx="36">
                  <c:v>-6.9931167697315428E-4</c:v>
                </c:pt>
                <c:pt idx="37">
                  <c:v>-6.9931167697315428E-4</c:v>
                </c:pt>
                <c:pt idx="38">
                  <c:v>-6.9931167697315428E-4</c:v>
                </c:pt>
                <c:pt idx="39">
                  <c:v>-6.9931167697315428E-4</c:v>
                </c:pt>
                <c:pt idx="40">
                  <c:v>-6.9931167697315428E-4</c:v>
                </c:pt>
                <c:pt idx="41">
                  <c:v>-6.9931167697315428E-4</c:v>
                </c:pt>
                <c:pt idx="42">
                  <c:v>-6.9931167697315428E-4</c:v>
                </c:pt>
                <c:pt idx="43">
                  <c:v>-6.9931167697315428E-4</c:v>
                </c:pt>
                <c:pt idx="44">
                  <c:v>-6.9931167697315428E-4</c:v>
                </c:pt>
                <c:pt idx="45">
                  <c:v>-6.9931167697315428E-4</c:v>
                </c:pt>
                <c:pt idx="46">
                  <c:v>-6.9931167697315428E-4</c:v>
                </c:pt>
                <c:pt idx="47">
                  <c:v>-6.9931167697315428E-4</c:v>
                </c:pt>
                <c:pt idx="48">
                  <c:v>-6.9931167697315428E-4</c:v>
                </c:pt>
                <c:pt idx="49">
                  <c:v>-6.9931167697315428E-4</c:v>
                </c:pt>
                <c:pt idx="50">
                  <c:v>-6.9931167697315428E-4</c:v>
                </c:pt>
                <c:pt idx="51">
                  <c:v>-6.9931167697315428E-4</c:v>
                </c:pt>
                <c:pt idx="52">
                  <c:v>-6.9931167697315428E-4</c:v>
                </c:pt>
                <c:pt idx="53">
                  <c:v>-6.9931167697315428E-4</c:v>
                </c:pt>
                <c:pt idx="54">
                  <c:v>-6.9931167697315428E-4</c:v>
                </c:pt>
                <c:pt idx="55">
                  <c:v>-6.9931167697315428E-4</c:v>
                </c:pt>
                <c:pt idx="56">
                  <c:v>-6.9931167697315428E-4</c:v>
                </c:pt>
                <c:pt idx="57">
                  <c:v>-6.9931167697315428E-4</c:v>
                </c:pt>
                <c:pt idx="58">
                  <c:v>-6.9931167697315428E-4</c:v>
                </c:pt>
                <c:pt idx="59">
                  <c:v>-6.9931167697315428E-4</c:v>
                </c:pt>
                <c:pt idx="60">
                  <c:v>-6.9931167697315428E-4</c:v>
                </c:pt>
                <c:pt idx="61">
                  <c:v>-6.9931167697315428E-4</c:v>
                </c:pt>
                <c:pt idx="62">
                  <c:v>-6.9931167697315428E-4</c:v>
                </c:pt>
                <c:pt idx="63">
                  <c:v>-6.9931167697315428E-4</c:v>
                </c:pt>
                <c:pt idx="64">
                  <c:v>-6.9931167697315428E-4</c:v>
                </c:pt>
                <c:pt idx="65">
                  <c:v>-6.9931167697315428E-4</c:v>
                </c:pt>
                <c:pt idx="66">
                  <c:v>-6.9931167697315428E-4</c:v>
                </c:pt>
                <c:pt idx="67">
                  <c:v>-6.9931167697315428E-4</c:v>
                </c:pt>
                <c:pt idx="68">
                  <c:v>-6.9931167697315428E-4</c:v>
                </c:pt>
                <c:pt idx="69">
                  <c:v>-6.9931167697315428E-4</c:v>
                </c:pt>
                <c:pt idx="70">
                  <c:v>-6.9931167697315428E-4</c:v>
                </c:pt>
                <c:pt idx="71">
                  <c:v>-6.9931167697315428E-4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22-4AB8-AC19-736F01A2FA8F}"/>
            </c:ext>
          </c:extLst>
        </c:ser>
        <c:ser>
          <c:idx val="3"/>
          <c:order val="3"/>
          <c:tx>
            <c:strRef>
              <c:f>'Zero Calculation'!$F$1</c:f>
              <c:strCache>
                <c:ptCount val="1"/>
                <c:pt idx="0">
                  <c:v>2σ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'Zero Calculation'!$F$2:$F$73</c:f>
              <c:numCache>
                <c:formatCode>General</c:formatCode>
                <c:ptCount val="72"/>
                <c:pt idx="0">
                  <c:v>3.8694566872796423E-3</c:v>
                </c:pt>
                <c:pt idx="1">
                  <c:v>3.8694566872796423E-3</c:v>
                </c:pt>
                <c:pt idx="2">
                  <c:v>3.8694566872796423E-3</c:v>
                </c:pt>
                <c:pt idx="3">
                  <c:v>3.8694566872796423E-3</c:v>
                </c:pt>
                <c:pt idx="4">
                  <c:v>3.8694566872796423E-3</c:v>
                </c:pt>
                <c:pt idx="5">
                  <c:v>3.8694566872796423E-3</c:v>
                </c:pt>
                <c:pt idx="6">
                  <c:v>3.8694566872796423E-3</c:v>
                </c:pt>
                <c:pt idx="7">
                  <c:v>3.8694566872796423E-3</c:v>
                </c:pt>
                <c:pt idx="8">
                  <c:v>3.8694566872796423E-3</c:v>
                </c:pt>
                <c:pt idx="9">
                  <c:v>3.8694566872796423E-3</c:v>
                </c:pt>
                <c:pt idx="10">
                  <c:v>3.8694566872796423E-3</c:v>
                </c:pt>
                <c:pt idx="11">
                  <c:v>3.8694566872796423E-3</c:v>
                </c:pt>
                <c:pt idx="12">
                  <c:v>3.8694566872796423E-3</c:v>
                </c:pt>
                <c:pt idx="13">
                  <c:v>3.8694566872796423E-3</c:v>
                </c:pt>
                <c:pt idx="14">
                  <c:v>3.8694566872796423E-3</c:v>
                </c:pt>
                <c:pt idx="15">
                  <c:v>3.8694566872796423E-3</c:v>
                </c:pt>
                <c:pt idx="16">
                  <c:v>3.8694566872796423E-3</c:v>
                </c:pt>
                <c:pt idx="17">
                  <c:v>3.8694566872796423E-3</c:v>
                </c:pt>
                <c:pt idx="18">
                  <c:v>3.8694566872796423E-3</c:v>
                </c:pt>
                <c:pt idx="19">
                  <c:v>3.8694566872796423E-3</c:v>
                </c:pt>
                <c:pt idx="20">
                  <c:v>3.8694566872796423E-3</c:v>
                </c:pt>
                <c:pt idx="21">
                  <c:v>3.8694566872796423E-3</c:v>
                </c:pt>
                <c:pt idx="22">
                  <c:v>3.8694566872796423E-3</c:v>
                </c:pt>
                <c:pt idx="23">
                  <c:v>3.8694566872796423E-3</c:v>
                </c:pt>
                <c:pt idx="24">
                  <c:v>3.8694566872796423E-3</c:v>
                </c:pt>
                <c:pt idx="25">
                  <c:v>3.8694566872796423E-3</c:v>
                </c:pt>
                <c:pt idx="26">
                  <c:v>3.8694566872796423E-3</c:v>
                </c:pt>
                <c:pt idx="27">
                  <c:v>3.8694566872796423E-3</c:v>
                </c:pt>
                <c:pt idx="28">
                  <c:v>3.8694566872796423E-3</c:v>
                </c:pt>
                <c:pt idx="29">
                  <c:v>3.8694566872796423E-3</c:v>
                </c:pt>
                <c:pt idx="30">
                  <c:v>3.8694566872796423E-3</c:v>
                </c:pt>
                <c:pt idx="31">
                  <c:v>3.8694566872796423E-3</c:v>
                </c:pt>
                <c:pt idx="32">
                  <c:v>3.8694566872796423E-3</c:v>
                </c:pt>
                <c:pt idx="33">
                  <c:v>3.8694566872796423E-3</c:v>
                </c:pt>
                <c:pt idx="34">
                  <c:v>3.8694566872796423E-3</c:v>
                </c:pt>
                <c:pt idx="35">
                  <c:v>3.8694566872796423E-3</c:v>
                </c:pt>
                <c:pt idx="36">
                  <c:v>3.8694566872796423E-3</c:v>
                </c:pt>
                <c:pt idx="37">
                  <c:v>3.8694566872796423E-3</c:v>
                </c:pt>
                <c:pt idx="38">
                  <c:v>3.8694566872796423E-3</c:v>
                </c:pt>
                <c:pt idx="39">
                  <c:v>3.8694566872796423E-3</c:v>
                </c:pt>
                <c:pt idx="40">
                  <c:v>3.8694566872796423E-3</c:v>
                </c:pt>
                <c:pt idx="41">
                  <c:v>3.8694566872796423E-3</c:v>
                </c:pt>
                <c:pt idx="42">
                  <c:v>3.8694566872796423E-3</c:v>
                </c:pt>
                <c:pt idx="43">
                  <c:v>3.8694566872796423E-3</c:v>
                </c:pt>
                <c:pt idx="44">
                  <c:v>3.8694566872796423E-3</c:v>
                </c:pt>
                <c:pt idx="45">
                  <c:v>3.8694566872796423E-3</c:v>
                </c:pt>
                <c:pt idx="46">
                  <c:v>3.8694566872796423E-3</c:v>
                </c:pt>
                <c:pt idx="47">
                  <c:v>3.8694566872796423E-3</c:v>
                </c:pt>
                <c:pt idx="48">
                  <c:v>3.8694566872796423E-3</c:v>
                </c:pt>
                <c:pt idx="49">
                  <c:v>3.8694566872796423E-3</c:v>
                </c:pt>
                <c:pt idx="50">
                  <c:v>3.8694566872796423E-3</c:v>
                </c:pt>
                <c:pt idx="51">
                  <c:v>3.8694566872796423E-3</c:v>
                </c:pt>
                <c:pt idx="52">
                  <c:v>3.8694566872796423E-3</c:v>
                </c:pt>
                <c:pt idx="53">
                  <c:v>3.8694566872796423E-3</c:v>
                </c:pt>
                <c:pt idx="54">
                  <c:v>3.8694566872796423E-3</c:v>
                </c:pt>
                <c:pt idx="55">
                  <c:v>3.8694566872796423E-3</c:v>
                </c:pt>
                <c:pt idx="56">
                  <c:v>3.8694566872796423E-3</c:v>
                </c:pt>
                <c:pt idx="57">
                  <c:v>3.8694566872796423E-3</c:v>
                </c:pt>
                <c:pt idx="58">
                  <c:v>3.8694566872796423E-3</c:v>
                </c:pt>
                <c:pt idx="59">
                  <c:v>3.8694566872796423E-3</c:v>
                </c:pt>
                <c:pt idx="60">
                  <c:v>3.8694566872796423E-3</c:v>
                </c:pt>
                <c:pt idx="61">
                  <c:v>3.8694566872796423E-3</c:v>
                </c:pt>
                <c:pt idx="62">
                  <c:v>3.8694566872796423E-3</c:v>
                </c:pt>
                <c:pt idx="63">
                  <c:v>3.8694566872796423E-3</c:v>
                </c:pt>
                <c:pt idx="64">
                  <c:v>3.8694566872796423E-3</c:v>
                </c:pt>
                <c:pt idx="65">
                  <c:v>3.8694566872796423E-3</c:v>
                </c:pt>
                <c:pt idx="66">
                  <c:v>3.8694566872796423E-3</c:v>
                </c:pt>
                <c:pt idx="67">
                  <c:v>3.8694566872796423E-3</c:v>
                </c:pt>
                <c:pt idx="68">
                  <c:v>3.8694566872796423E-3</c:v>
                </c:pt>
                <c:pt idx="69">
                  <c:v>3.8694566872796423E-3</c:v>
                </c:pt>
                <c:pt idx="70">
                  <c:v>3.8694566872796423E-3</c:v>
                </c:pt>
                <c:pt idx="71">
                  <c:v>3.8694566872796423E-3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22-4AB8-AC19-736F01A2FA8F}"/>
            </c:ext>
          </c:extLst>
        </c:ser>
        <c:ser>
          <c:idx val="4"/>
          <c:order val="4"/>
          <c:tx>
            <c:strRef>
              <c:f>'Zero Calculation'!$G$1</c:f>
              <c:strCache>
                <c:ptCount val="1"/>
                <c:pt idx="0">
                  <c:v>2σ-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'Zero Calculation'!$G$2:$G$73</c:f>
              <c:numCache>
                <c:formatCode>General</c:formatCode>
                <c:ptCount val="72"/>
                <c:pt idx="0">
                  <c:v>-2.2222344650574197E-3</c:v>
                </c:pt>
                <c:pt idx="1">
                  <c:v>-2.2222344650574197E-3</c:v>
                </c:pt>
                <c:pt idx="2">
                  <c:v>-2.2222344650574197E-3</c:v>
                </c:pt>
                <c:pt idx="3">
                  <c:v>-2.2222344650574197E-3</c:v>
                </c:pt>
                <c:pt idx="4">
                  <c:v>-2.2222344650574197E-3</c:v>
                </c:pt>
                <c:pt idx="5">
                  <c:v>-2.2222344650574197E-3</c:v>
                </c:pt>
                <c:pt idx="6">
                  <c:v>-2.2222344650574197E-3</c:v>
                </c:pt>
                <c:pt idx="7">
                  <c:v>-2.2222344650574197E-3</c:v>
                </c:pt>
                <c:pt idx="8">
                  <c:v>-2.2222344650574197E-3</c:v>
                </c:pt>
                <c:pt idx="9">
                  <c:v>-2.2222344650574197E-3</c:v>
                </c:pt>
                <c:pt idx="10">
                  <c:v>-2.2222344650574197E-3</c:v>
                </c:pt>
                <c:pt idx="11">
                  <c:v>-2.2222344650574197E-3</c:v>
                </c:pt>
                <c:pt idx="12">
                  <c:v>-2.2222344650574197E-3</c:v>
                </c:pt>
                <c:pt idx="13">
                  <c:v>-2.2222344650574197E-3</c:v>
                </c:pt>
                <c:pt idx="14">
                  <c:v>-2.2222344650574197E-3</c:v>
                </c:pt>
                <c:pt idx="15">
                  <c:v>-2.2222344650574197E-3</c:v>
                </c:pt>
                <c:pt idx="16">
                  <c:v>-2.2222344650574197E-3</c:v>
                </c:pt>
                <c:pt idx="17">
                  <c:v>-2.2222344650574197E-3</c:v>
                </c:pt>
                <c:pt idx="18">
                  <c:v>-2.2222344650574197E-3</c:v>
                </c:pt>
                <c:pt idx="19">
                  <c:v>-2.2222344650574197E-3</c:v>
                </c:pt>
                <c:pt idx="20">
                  <c:v>-2.2222344650574197E-3</c:v>
                </c:pt>
                <c:pt idx="21">
                  <c:v>-2.2222344650574197E-3</c:v>
                </c:pt>
                <c:pt idx="22">
                  <c:v>-2.2222344650574197E-3</c:v>
                </c:pt>
                <c:pt idx="23">
                  <c:v>-2.2222344650574197E-3</c:v>
                </c:pt>
                <c:pt idx="24">
                  <c:v>-2.2222344650574197E-3</c:v>
                </c:pt>
                <c:pt idx="25">
                  <c:v>-2.2222344650574197E-3</c:v>
                </c:pt>
                <c:pt idx="26">
                  <c:v>-2.2222344650574197E-3</c:v>
                </c:pt>
                <c:pt idx="27">
                  <c:v>-2.2222344650574197E-3</c:v>
                </c:pt>
                <c:pt idx="28">
                  <c:v>-2.2222344650574197E-3</c:v>
                </c:pt>
                <c:pt idx="29">
                  <c:v>-2.2222344650574197E-3</c:v>
                </c:pt>
                <c:pt idx="30">
                  <c:v>-2.2222344650574197E-3</c:v>
                </c:pt>
                <c:pt idx="31">
                  <c:v>-2.2222344650574197E-3</c:v>
                </c:pt>
                <c:pt idx="32">
                  <c:v>-2.2222344650574197E-3</c:v>
                </c:pt>
                <c:pt idx="33">
                  <c:v>-2.2222344650574197E-3</c:v>
                </c:pt>
                <c:pt idx="34">
                  <c:v>-2.2222344650574197E-3</c:v>
                </c:pt>
                <c:pt idx="35">
                  <c:v>-2.2222344650574197E-3</c:v>
                </c:pt>
                <c:pt idx="36">
                  <c:v>-2.2222344650574197E-3</c:v>
                </c:pt>
                <c:pt idx="37">
                  <c:v>-2.2222344650574197E-3</c:v>
                </c:pt>
                <c:pt idx="38">
                  <c:v>-2.2222344650574197E-3</c:v>
                </c:pt>
                <c:pt idx="39">
                  <c:v>-2.2222344650574197E-3</c:v>
                </c:pt>
                <c:pt idx="40">
                  <c:v>-2.2222344650574197E-3</c:v>
                </c:pt>
                <c:pt idx="41">
                  <c:v>-2.2222344650574197E-3</c:v>
                </c:pt>
                <c:pt idx="42">
                  <c:v>-2.2222344650574197E-3</c:v>
                </c:pt>
                <c:pt idx="43">
                  <c:v>-2.2222344650574197E-3</c:v>
                </c:pt>
                <c:pt idx="44">
                  <c:v>-2.2222344650574197E-3</c:v>
                </c:pt>
                <c:pt idx="45">
                  <c:v>-2.2222344650574197E-3</c:v>
                </c:pt>
                <c:pt idx="46">
                  <c:v>-2.2222344650574197E-3</c:v>
                </c:pt>
                <c:pt idx="47">
                  <c:v>-2.2222344650574197E-3</c:v>
                </c:pt>
                <c:pt idx="48">
                  <c:v>-2.2222344650574197E-3</c:v>
                </c:pt>
                <c:pt idx="49">
                  <c:v>-2.2222344650574197E-3</c:v>
                </c:pt>
                <c:pt idx="50">
                  <c:v>-2.2222344650574197E-3</c:v>
                </c:pt>
                <c:pt idx="51">
                  <c:v>-2.2222344650574197E-3</c:v>
                </c:pt>
                <c:pt idx="52">
                  <c:v>-2.2222344650574197E-3</c:v>
                </c:pt>
                <c:pt idx="53">
                  <c:v>-2.2222344650574197E-3</c:v>
                </c:pt>
                <c:pt idx="54">
                  <c:v>-2.2222344650574197E-3</c:v>
                </c:pt>
                <c:pt idx="55">
                  <c:v>-2.2222344650574197E-3</c:v>
                </c:pt>
                <c:pt idx="56">
                  <c:v>-2.2222344650574197E-3</c:v>
                </c:pt>
                <c:pt idx="57">
                  <c:v>-2.2222344650574197E-3</c:v>
                </c:pt>
                <c:pt idx="58">
                  <c:v>-2.2222344650574197E-3</c:v>
                </c:pt>
                <c:pt idx="59">
                  <c:v>-2.2222344650574197E-3</c:v>
                </c:pt>
                <c:pt idx="60">
                  <c:v>-2.2222344650574197E-3</c:v>
                </c:pt>
                <c:pt idx="61">
                  <c:v>-2.2222344650574197E-3</c:v>
                </c:pt>
                <c:pt idx="62">
                  <c:v>-2.2222344650574197E-3</c:v>
                </c:pt>
                <c:pt idx="63">
                  <c:v>-2.2222344650574197E-3</c:v>
                </c:pt>
                <c:pt idx="64">
                  <c:v>-2.2222344650574197E-3</c:v>
                </c:pt>
                <c:pt idx="65">
                  <c:v>-2.2222344650574197E-3</c:v>
                </c:pt>
                <c:pt idx="66">
                  <c:v>-2.2222344650574197E-3</c:v>
                </c:pt>
                <c:pt idx="67">
                  <c:v>-2.2222344650574197E-3</c:v>
                </c:pt>
                <c:pt idx="68">
                  <c:v>-2.2222344650574197E-3</c:v>
                </c:pt>
                <c:pt idx="69">
                  <c:v>-2.2222344650574197E-3</c:v>
                </c:pt>
                <c:pt idx="70">
                  <c:v>-2.2222344650574197E-3</c:v>
                </c:pt>
                <c:pt idx="71">
                  <c:v>-2.2222344650574197E-3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B22-4AB8-AC19-736F01A2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4923968"/>
        <c:axId val="816958160"/>
      </c:lineChart>
      <c:catAx>
        <c:axId val="5849239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6958160"/>
        <c:crosses val="autoZero"/>
        <c:auto val="1"/>
        <c:lblAlgn val="ctr"/>
        <c:lblOffset val="100"/>
        <c:noMultiLvlLbl val="0"/>
      </c:catAx>
      <c:valAx>
        <c:axId val="81695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2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BAM1022 Zero Background Average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'Theoretical Zero'!$C$3</c:f>
              <c:strCache>
                <c:ptCount val="1"/>
                <c:pt idx="0">
                  <c:v>Conc(mg)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'Theoretical Zero'!$C$4:$C$75</c:f>
              <c:numCache>
                <c:formatCode>General</c:formatCode>
                <c:ptCount val="72"/>
                <c:pt idx="0">
                  <c:v>1E-3</c:v>
                </c:pt>
                <c:pt idx="1">
                  <c:v>-5.0000000000000001E-4</c:v>
                </c:pt>
                <c:pt idx="2">
                  <c:v>0</c:v>
                </c:pt>
                <c:pt idx="3">
                  <c:v>1.1000000000000001E-3</c:v>
                </c:pt>
                <c:pt idx="4">
                  <c:v>1.6000000000000001E-3</c:v>
                </c:pt>
                <c:pt idx="5">
                  <c:v>3.0999999999999999E-3</c:v>
                </c:pt>
                <c:pt idx="6">
                  <c:v>-1E-4</c:v>
                </c:pt>
                <c:pt idx="7">
                  <c:v>2.0000000000000001E-4</c:v>
                </c:pt>
                <c:pt idx="8">
                  <c:v>-5.9999999999999995E-4</c:v>
                </c:pt>
                <c:pt idx="9">
                  <c:v>8.9999999999999998E-4</c:v>
                </c:pt>
                <c:pt idx="10">
                  <c:v>4.0000000000000002E-4</c:v>
                </c:pt>
                <c:pt idx="11">
                  <c:v>-2.1000000000000003E-3</c:v>
                </c:pt>
                <c:pt idx="12">
                  <c:v>-1.9E-3</c:v>
                </c:pt>
                <c:pt idx="13">
                  <c:v>2.9999999999999997E-4</c:v>
                </c:pt>
                <c:pt idx="14">
                  <c:v>3.7000000000000002E-3</c:v>
                </c:pt>
                <c:pt idx="15">
                  <c:v>1.1999999999999999E-3</c:v>
                </c:pt>
                <c:pt idx="16">
                  <c:v>-8.9999999999999998E-4</c:v>
                </c:pt>
                <c:pt idx="17">
                  <c:v>-1E-3</c:v>
                </c:pt>
                <c:pt idx="18">
                  <c:v>5.0000000000000001E-4</c:v>
                </c:pt>
                <c:pt idx="19">
                  <c:v>2.9999999999999997E-4</c:v>
                </c:pt>
                <c:pt idx="20">
                  <c:v>6.9999999999999999E-4</c:v>
                </c:pt>
                <c:pt idx="21">
                  <c:v>5.9999999999999995E-4</c:v>
                </c:pt>
                <c:pt idx="22">
                  <c:v>2.2000000000000001E-3</c:v>
                </c:pt>
                <c:pt idx="23">
                  <c:v>0</c:v>
                </c:pt>
                <c:pt idx="24">
                  <c:v>3.3E-3</c:v>
                </c:pt>
                <c:pt idx="25">
                  <c:v>4.0000000000000002E-4</c:v>
                </c:pt>
                <c:pt idx="26">
                  <c:v>6.0000000000000001E-3</c:v>
                </c:pt>
                <c:pt idx="27">
                  <c:v>5.9999999999999995E-4</c:v>
                </c:pt>
                <c:pt idx="28">
                  <c:v>1E-3</c:v>
                </c:pt>
                <c:pt idx="29">
                  <c:v>1.6999999999999999E-3</c:v>
                </c:pt>
                <c:pt idx="30">
                  <c:v>-8.0000000000000004E-4</c:v>
                </c:pt>
                <c:pt idx="31">
                  <c:v>4.4000000000000003E-3</c:v>
                </c:pt>
                <c:pt idx="32">
                  <c:v>1.2999999999999999E-3</c:v>
                </c:pt>
                <c:pt idx="33">
                  <c:v>6.9999999999999999E-4</c:v>
                </c:pt>
                <c:pt idx="34">
                  <c:v>0</c:v>
                </c:pt>
                <c:pt idx="35">
                  <c:v>-4.0000000000000002E-4</c:v>
                </c:pt>
                <c:pt idx="36">
                  <c:v>5.9999999999999995E-4</c:v>
                </c:pt>
                <c:pt idx="37">
                  <c:v>2.5999999999999999E-3</c:v>
                </c:pt>
                <c:pt idx="38">
                  <c:v>1.8E-3</c:v>
                </c:pt>
                <c:pt idx="39">
                  <c:v>2.9999999999999997E-4</c:v>
                </c:pt>
                <c:pt idx="40">
                  <c:v>2.7000000000000001E-3</c:v>
                </c:pt>
                <c:pt idx="41">
                  <c:v>-1E-3</c:v>
                </c:pt>
                <c:pt idx="42">
                  <c:v>5.0000000000000001E-4</c:v>
                </c:pt>
                <c:pt idx="43">
                  <c:v>-4.0000000000000002E-4</c:v>
                </c:pt>
                <c:pt idx="44">
                  <c:v>2.2000000000000001E-3</c:v>
                </c:pt>
                <c:pt idx="45">
                  <c:v>4.0000000000000002E-4</c:v>
                </c:pt>
                <c:pt idx="46">
                  <c:v>2.7000000000000001E-3</c:v>
                </c:pt>
                <c:pt idx="47">
                  <c:v>1E-3</c:v>
                </c:pt>
                <c:pt idx="48">
                  <c:v>2.0000000000000001E-4</c:v>
                </c:pt>
                <c:pt idx="49">
                  <c:v>0</c:v>
                </c:pt>
                <c:pt idx="50">
                  <c:v>0</c:v>
                </c:pt>
                <c:pt idx="51">
                  <c:v>2.0000000000000001E-4</c:v>
                </c:pt>
                <c:pt idx="52">
                  <c:v>5.0000000000000001E-4</c:v>
                </c:pt>
                <c:pt idx="53">
                  <c:v>-1.6999999999999999E-3</c:v>
                </c:pt>
                <c:pt idx="54">
                  <c:v>1.6000000000000001E-3</c:v>
                </c:pt>
                <c:pt idx="55">
                  <c:v>2.8999999999999998E-3</c:v>
                </c:pt>
                <c:pt idx="56">
                  <c:v>2.7000000000000001E-3</c:v>
                </c:pt>
                <c:pt idx="57">
                  <c:v>2.3E-3</c:v>
                </c:pt>
                <c:pt idx="58">
                  <c:v>0</c:v>
                </c:pt>
                <c:pt idx="59">
                  <c:v>4.0000000000000002E-4</c:v>
                </c:pt>
                <c:pt idx="60">
                  <c:v>-1.6000000000000001E-3</c:v>
                </c:pt>
                <c:pt idx="61">
                  <c:v>0</c:v>
                </c:pt>
                <c:pt idx="62">
                  <c:v>0</c:v>
                </c:pt>
                <c:pt idx="63">
                  <c:v>-1.1999999999999999E-3</c:v>
                </c:pt>
                <c:pt idx="64">
                  <c:v>3.7000000000000002E-3</c:v>
                </c:pt>
                <c:pt idx="65">
                  <c:v>2.5000000000000001E-3</c:v>
                </c:pt>
                <c:pt idx="66">
                  <c:v>-6.9999999999999999E-4</c:v>
                </c:pt>
                <c:pt idx="67">
                  <c:v>1E-3</c:v>
                </c:pt>
                <c:pt idx="68">
                  <c:v>2.3E-3</c:v>
                </c:pt>
                <c:pt idx="69">
                  <c:v>1.4E-3</c:v>
                </c:pt>
                <c:pt idx="70">
                  <c:v>8.0000000000000004E-4</c:v>
                </c:pt>
                <c:pt idx="71">
                  <c:v>-2.9999999999999997E-4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5B-4D43-889C-2B16FC056DB1}"/>
            </c:ext>
          </c:extLst>
        </c:ser>
        <c:ser>
          <c:idx val="1"/>
          <c:order val="1"/>
          <c:tx>
            <c:strRef>
              <c:f>'Theoretical Zero'!$H$3</c:f>
              <c:strCache>
                <c:ptCount val="1"/>
                <c:pt idx="0">
                  <c:v>Avg Conc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'Theoretical Zero'!$H$4:$H$75</c:f>
              <c:numCache>
                <c:formatCode>General</c:formatCode>
                <c:ptCount val="72"/>
                <c:pt idx="0">
                  <c:v>8.2361111111111122E-4</c:v>
                </c:pt>
                <c:pt idx="1">
                  <c:v>8.2361111111111122E-4</c:v>
                </c:pt>
                <c:pt idx="2">
                  <c:v>8.2361111111111122E-4</c:v>
                </c:pt>
                <c:pt idx="3">
                  <c:v>8.2361111111111122E-4</c:v>
                </c:pt>
                <c:pt idx="4">
                  <c:v>8.2361111111111122E-4</c:v>
                </c:pt>
                <c:pt idx="5">
                  <c:v>8.2361111111111122E-4</c:v>
                </c:pt>
                <c:pt idx="6">
                  <c:v>8.2361111111111122E-4</c:v>
                </c:pt>
                <c:pt idx="7">
                  <c:v>8.2361111111111122E-4</c:v>
                </c:pt>
                <c:pt idx="8">
                  <c:v>8.2361111111111122E-4</c:v>
                </c:pt>
                <c:pt idx="9">
                  <c:v>8.2361111111111122E-4</c:v>
                </c:pt>
                <c:pt idx="10">
                  <c:v>8.2361111111111122E-4</c:v>
                </c:pt>
                <c:pt idx="11">
                  <c:v>8.2361111111111122E-4</c:v>
                </c:pt>
                <c:pt idx="12">
                  <c:v>8.2361111111111122E-4</c:v>
                </c:pt>
                <c:pt idx="13">
                  <c:v>8.2361111111111122E-4</c:v>
                </c:pt>
                <c:pt idx="14">
                  <c:v>8.2361111111111122E-4</c:v>
                </c:pt>
                <c:pt idx="15">
                  <c:v>8.2361111111111122E-4</c:v>
                </c:pt>
                <c:pt idx="16">
                  <c:v>8.2361111111111122E-4</c:v>
                </c:pt>
                <c:pt idx="17">
                  <c:v>8.2361111111111122E-4</c:v>
                </c:pt>
                <c:pt idx="18">
                  <c:v>8.2361111111111122E-4</c:v>
                </c:pt>
                <c:pt idx="19">
                  <c:v>8.2361111111111122E-4</c:v>
                </c:pt>
                <c:pt idx="20">
                  <c:v>8.2361111111111122E-4</c:v>
                </c:pt>
                <c:pt idx="21">
                  <c:v>8.2361111111111122E-4</c:v>
                </c:pt>
                <c:pt idx="22">
                  <c:v>8.2361111111111122E-4</c:v>
                </c:pt>
                <c:pt idx="23">
                  <c:v>8.2361111111111122E-4</c:v>
                </c:pt>
                <c:pt idx="24">
                  <c:v>8.2361111111111122E-4</c:v>
                </c:pt>
                <c:pt idx="25">
                  <c:v>8.2361111111111122E-4</c:v>
                </c:pt>
                <c:pt idx="26">
                  <c:v>8.2361111111111122E-4</c:v>
                </c:pt>
                <c:pt idx="27">
                  <c:v>8.2361111111111122E-4</c:v>
                </c:pt>
                <c:pt idx="28">
                  <c:v>8.2361111111111122E-4</c:v>
                </c:pt>
                <c:pt idx="29">
                  <c:v>8.2361111111111122E-4</c:v>
                </c:pt>
                <c:pt idx="30">
                  <c:v>8.2361111111111122E-4</c:v>
                </c:pt>
                <c:pt idx="31">
                  <c:v>8.2361111111111122E-4</c:v>
                </c:pt>
                <c:pt idx="32">
                  <c:v>8.2361111111111122E-4</c:v>
                </c:pt>
                <c:pt idx="33">
                  <c:v>8.2361111111111122E-4</c:v>
                </c:pt>
                <c:pt idx="34">
                  <c:v>8.2361111111111122E-4</c:v>
                </c:pt>
                <c:pt idx="35">
                  <c:v>8.2361111111111122E-4</c:v>
                </c:pt>
                <c:pt idx="36">
                  <c:v>8.2361111111111122E-4</c:v>
                </c:pt>
                <c:pt idx="37">
                  <c:v>8.2361111111111122E-4</c:v>
                </c:pt>
                <c:pt idx="38">
                  <c:v>8.2361111111111122E-4</c:v>
                </c:pt>
                <c:pt idx="39">
                  <c:v>8.2361111111111122E-4</c:v>
                </c:pt>
                <c:pt idx="40">
                  <c:v>8.2361111111111122E-4</c:v>
                </c:pt>
                <c:pt idx="41">
                  <c:v>8.2361111111111122E-4</c:v>
                </c:pt>
                <c:pt idx="42">
                  <c:v>8.2361111111111122E-4</c:v>
                </c:pt>
                <c:pt idx="43">
                  <c:v>8.2361111111111122E-4</c:v>
                </c:pt>
                <c:pt idx="44">
                  <c:v>8.2361111111111122E-4</c:v>
                </c:pt>
                <c:pt idx="45">
                  <c:v>8.2361111111111122E-4</c:v>
                </c:pt>
                <c:pt idx="46">
                  <c:v>8.2361111111111122E-4</c:v>
                </c:pt>
                <c:pt idx="47">
                  <c:v>8.2361111111111122E-4</c:v>
                </c:pt>
                <c:pt idx="48">
                  <c:v>8.2361111111111122E-4</c:v>
                </c:pt>
                <c:pt idx="49">
                  <c:v>8.2361111111111122E-4</c:v>
                </c:pt>
                <c:pt idx="50">
                  <c:v>8.2361111111111122E-4</c:v>
                </c:pt>
                <c:pt idx="51">
                  <c:v>8.2361111111111122E-4</c:v>
                </c:pt>
                <c:pt idx="52">
                  <c:v>8.2361111111111122E-4</c:v>
                </c:pt>
                <c:pt idx="53">
                  <c:v>8.2361111111111122E-4</c:v>
                </c:pt>
                <c:pt idx="54">
                  <c:v>8.2361111111111122E-4</c:v>
                </c:pt>
                <c:pt idx="55">
                  <c:v>8.2361111111111122E-4</c:v>
                </c:pt>
                <c:pt idx="56">
                  <c:v>8.2361111111111122E-4</c:v>
                </c:pt>
                <c:pt idx="57">
                  <c:v>8.2361111111111122E-4</c:v>
                </c:pt>
                <c:pt idx="58">
                  <c:v>8.2361111111111122E-4</c:v>
                </c:pt>
                <c:pt idx="59">
                  <c:v>8.2361111111111122E-4</c:v>
                </c:pt>
                <c:pt idx="60">
                  <c:v>8.2361111111111122E-4</c:v>
                </c:pt>
                <c:pt idx="61">
                  <c:v>8.2361111111111122E-4</c:v>
                </c:pt>
                <c:pt idx="62">
                  <c:v>8.2361111111111122E-4</c:v>
                </c:pt>
                <c:pt idx="63">
                  <c:v>8.2361111111111122E-4</c:v>
                </c:pt>
                <c:pt idx="64">
                  <c:v>8.2361111111111122E-4</c:v>
                </c:pt>
                <c:pt idx="65">
                  <c:v>8.2361111111111122E-4</c:v>
                </c:pt>
                <c:pt idx="66">
                  <c:v>8.2361111111111122E-4</c:v>
                </c:pt>
                <c:pt idx="67">
                  <c:v>8.2361111111111122E-4</c:v>
                </c:pt>
                <c:pt idx="68">
                  <c:v>8.2361111111111122E-4</c:v>
                </c:pt>
                <c:pt idx="69">
                  <c:v>8.2361111111111122E-4</c:v>
                </c:pt>
                <c:pt idx="70">
                  <c:v>8.2361111111111122E-4</c:v>
                </c:pt>
                <c:pt idx="71">
                  <c:v>8.2361111111111122E-4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5B-4D43-889C-2B16FC056D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4925888"/>
        <c:axId val="814578640"/>
      </c:lineChart>
      <c:catAx>
        <c:axId val="5849258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4578640"/>
        <c:crosses val="autoZero"/>
        <c:auto val="1"/>
        <c:lblAlgn val="ctr"/>
        <c:lblOffset val="100"/>
        <c:noMultiLvlLbl val="0"/>
      </c:catAx>
      <c:valAx>
        <c:axId val="81457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25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BAM1022 Noise Analysis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'Theoretical Zero'!$C$3</c:f>
              <c:strCache>
                <c:ptCount val="1"/>
                <c:pt idx="0">
                  <c:v>Conc(mg)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'Theoretical Zero'!$C$4:$C$75</c:f>
              <c:numCache>
                <c:formatCode>General</c:formatCode>
                <c:ptCount val="72"/>
                <c:pt idx="0">
                  <c:v>1E-3</c:v>
                </c:pt>
                <c:pt idx="1">
                  <c:v>-5.0000000000000001E-4</c:v>
                </c:pt>
                <c:pt idx="2">
                  <c:v>0</c:v>
                </c:pt>
                <c:pt idx="3">
                  <c:v>1.1000000000000001E-3</c:v>
                </c:pt>
                <c:pt idx="4">
                  <c:v>1.6000000000000001E-3</c:v>
                </c:pt>
                <c:pt idx="5">
                  <c:v>3.0999999999999999E-3</c:v>
                </c:pt>
                <c:pt idx="6">
                  <c:v>-1E-4</c:v>
                </c:pt>
                <c:pt idx="7">
                  <c:v>2.0000000000000001E-4</c:v>
                </c:pt>
                <c:pt idx="8">
                  <c:v>-5.9999999999999995E-4</c:v>
                </c:pt>
                <c:pt idx="9">
                  <c:v>8.9999999999999998E-4</c:v>
                </c:pt>
                <c:pt idx="10">
                  <c:v>4.0000000000000002E-4</c:v>
                </c:pt>
                <c:pt idx="11">
                  <c:v>-2.1000000000000003E-3</c:v>
                </c:pt>
                <c:pt idx="12">
                  <c:v>-1.9E-3</c:v>
                </c:pt>
                <c:pt idx="13">
                  <c:v>2.9999999999999997E-4</c:v>
                </c:pt>
                <c:pt idx="14">
                  <c:v>3.7000000000000002E-3</c:v>
                </c:pt>
                <c:pt idx="15">
                  <c:v>1.1999999999999999E-3</c:v>
                </c:pt>
                <c:pt idx="16">
                  <c:v>-8.9999999999999998E-4</c:v>
                </c:pt>
                <c:pt idx="17">
                  <c:v>-1E-3</c:v>
                </c:pt>
                <c:pt idx="18">
                  <c:v>5.0000000000000001E-4</c:v>
                </c:pt>
                <c:pt idx="19">
                  <c:v>2.9999999999999997E-4</c:v>
                </c:pt>
                <c:pt idx="20">
                  <c:v>6.9999999999999999E-4</c:v>
                </c:pt>
                <c:pt idx="21">
                  <c:v>5.9999999999999995E-4</c:v>
                </c:pt>
                <c:pt idx="22">
                  <c:v>2.2000000000000001E-3</c:v>
                </c:pt>
                <c:pt idx="23">
                  <c:v>0</c:v>
                </c:pt>
                <c:pt idx="24">
                  <c:v>3.3E-3</c:v>
                </c:pt>
                <c:pt idx="25">
                  <c:v>4.0000000000000002E-4</c:v>
                </c:pt>
                <c:pt idx="26">
                  <c:v>6.0000000000000001E-3</c:v>
                </c:pt>
                <c:pt idx="27">
                  <c:v>5.9999999999999995E-4</c:v>
                </c:pt>
                <c:pt idx="28">
                  <c:v>1E-3</c:v>
                </c:pt>
                <c:pt idx="29">
                  <c:v>1.6999999999999999E-3</c:v>
                </c:pt>
                <c:pt idx="30">
                  <c:v>-8.0000000000000004E-4</c:v>
                </c:pt>
                <c:pt idx="31">
                  <c:v>4.4000000000000003E-3</c:v>
                </c:pt>
                <c:pt idx="32">
                  <c:v>1.2999999999999999E-3</c:v>
                </c:pt>
                <c:pt idx="33">
                  <c:v>6.9999999999999999E-4</c:v>
                </c:pt>
                <c:pt idx="34">
                  <c:v>0</c:v>
                </c:pt>
                <c:pt idx="35">
                  <c:v>-4.0000000000000002E-4</c:v>
                </c:pt>
                <c:pt idx="36">
                  <c:v>5.9999999999999995E-4</c:v>
                </c:pt>
                <c:pt idx="37">
                  <c:v>2.5999999999999999E-3</c:v>
                </c:pt>
                <c:pt idx="38">
                  <c:v>1.8E-3</c:v>
                </c:pt>
                <c:pt idx="39">
                  <c:v>2.9999999999999997E-4</c:v>
                </c:pt>
                <c:pt idx="40">
                  <c:v>2.7000000000000001E-3</c:v>
                </c:pt>
                <c:pt idx="41">
                  <c:v>-1E-3</c:v>
                </c:pt>
                <c:pt idx="42">
                  <c:v>5.0000000000000001E-4</c:v>
                </c:pt>
                <c:pt idx="43">
                  <c:v>-4.0000000000000002E-4</c:v>
                </c:pt>
                <c:pt idx="44">
                  <c:v>2.2000000000000001E-3</c:v>
                </c:pt>
                <c:pt idx="45">
                  <c:v>4.0000000000000002E-4</c:v>
                </c:pt>
                <c:pt idx="46">
                  <c:v>2.7000000000000001E-3</c:v>
                </c:pt>
                <c:pt idx="47">
                  <c:v>1E-3</c:v>
                </c:pt>
                <c:pt idx="48">
                  <c:v>2.0000000000000001E-4</c:v>
                </c:pt>
                <c:pt idx="49">
                  <c:v>0</c:v>
                </c:pt>
                <c:pt idx="50">
                  <c:v>0</c:v>
                </c:pt>
                <c:pt idx="51">
                  <c:v>2.0000000000000001E-4</c:v>
                </c:pt>
                <c:pt idx="52">
                  <c:v>5.0000000000000001E-4</c:v>
                </c:pt>
                <c:pt idx="53">
                  <c:v>-1.6999999999999999E-3</c:v>
                </c:pt>
                <c:pt idx="54">
                  <c:v>1.6000000000000001E-3</c:v>
                </c:pt>
                <c:pt idx="55">
                  <c:v>2.8999999999999998E-3</c:v>
                </c:pt>
                <c:pt idx="56">
                  <c:v>2.7000000000000001E-3</c:v>
                </c:pt>
                <c:pt idx="57">
                  <c:v>2.3E-3</c:v>
                </c:pt>
                <c:pt idx="58">
                  <c:v>0</c:v>
                </c:pt>
                <c:pt idx="59">
                  <c:v>4.0000000000000002E-4</c:v>
                </c:pt>
                <c:pt idx="60">
                  <c:v>-1.6000000000000001E-3</c:v>
                </c:pt>
                <c:pt idx="61">
                  <c:v>0</c:v>
                </c:pt>
                <c:pt idx="62">
                  <c:v>0</c:v>
                </c:pt>
                <c:pt idx="63">
                  <c:v>-1.1999999999999999E-3</c:v>
                </c:pt>
                <c:pt idx="64">
                  <c:v>3.7000000000000002E-3</c:v>
                </c:pt>
                <c:pt idx="65">
                  <c:v>2.5000000000000001E-3</c:v>
                </c:pt>
                <c:pt idx="66">
                  <c:v>-6.9999999999999999E-4</c:v>
                </c:pt>
                <c:pt idx="67">
                  <c:v>1E-3</c:v>
                </c:pt>
                <c:pt idx="68">
                  <c:v>2.3E-3</c:v>
                </c:pt>
                <c:pt idx="69">
                  <c:v>1.4E-3</c:v>
                </c:pt>
                <c:pt idx="70">
                  <c:v>8.0000000000000004E-4</c:v>
                </c:pt>
                <c:pt idx="71">
                  <c:v>-2.9999999999999997E-4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10-472B-B265-E4A94A1772D7}"/>
            </c:ext>
          </c:extLst>
        </c:ser>
        <c:ser>
          <c:idx val="1"/>
          <c:order val="1"/>
          <c:tx>
            <c:strRef>
              <c:f>'Theoretical Zero'!$D$3</c:f>
              <c:strCache>
                <c:ptCount val="1"/>
                <c:pt idx="0">
                  <c:v>1σ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'Theoretical Zero'!$D$4:$D$75</c:f>
              <c:numCache>
                <c:formatCode>General</c:formatCode>
                <c:ptCount val="72"/>
                <c:pt idx="0">
                  <c:v>2.3465338991953766E-3</c:v>
                </c:pt>
                <c:pt idx="1">
                  <c:v>2.3465338991953766E-3</c:v>
                </c:pt>
                <c:pt idx="2">
                  <c:v>2.3465338991953766E-3</c:v>
                </c:pt>
                <c:pt idx="3">
                  <c:v>2.3465338991953766E-3</c:v>
                </c:pt>
                <c:pt idx="4">
                  <c:v>2.3465338991953766E-3</c:v>
                </c:pt>
                <c:pt idx="5">
                  <c:v>2.3465338991953766E-3</c:v>
                </c:pt>
                <c:pt idx="6">
                  <c:v>2.3465338991953766E-3</c:v>
                </c:pt>
                <c:pt idx="7">
                  <c:v>2.3465338991953766E-3</c:v>
                </c:pt>
                <c:pt idx="8">
                  <c:v>2.3465338991953766E-3</c:v>
                </c:pt>
                <c:pt idx="9">
                  <c:v>2.3465338991953766E-3</c:v>
                </c:pt>
                <c:pt idx="10">
                  <c:v>2.3465338991953766E-3</c:v>
                </c:pt>
                <c:pt idx="11">
                  <c:v>2.3465338991953766E-3</c:v>
                </c:pt>
                <c:pt idx="12">
                  <c:v>2.3465338991953766E-3</c:v>
                </c:pt>
                <c:pt idx="13">
                  <c:v>2.3465338991953766E-3</c:v>
                </c:pt>
                <c:pt idx="14">
                  <c:v>2.3465338991953766E-3</c:v>
                </c:pt>
                <c:pt idx="15">
                  <c:v>2.3465338991953766E-3</c:v>
                </c:pt>
                <c:pt idx="16">
                  <c:v>2.3465338991953766E-3</c:v>
                </c:pt>
                <c:pt idx="17">
                  <c:v>2.3465338991953766E-3</c:v>
                </c:pt>
                <c:pt idx="18">
                  <c:v>2.3465338991953766E-3</c:v>
                </c:pt>
                <c:pt idx="19">
                  <c:v>2.3465338991953766E-3</c:v>
                </c:pt>
                <c:pt idx="20">
                  <c:v>2.3465338991953766E-3</c:v>
                </c:pt>
                <c:pt idx="21">
                  <c:v>2.3465338991953766E-3</c:v>
                </c:pt>
                <c:pt idx="22">
                  <c:v>2.3465338991953766E-3</c:v>
                </c:pt>
                <c:pt idx="23">
                  <c:v>2.3465338991953766E-3</c:v>
                </c:pt>
                <c:pt idx="24">
                  <c:v>2.3465338991953766E-3</c:v>
                </c:pt>
                <c:pt idx="25">
                  <c:v>2.3465338991953766E-3</c:v>
                </c:pt>
                <c:pt idx="26">
                  <c:v>2.3465338991953766E-3</c:v>
                </c:pt>
                <c:pt idx="27">
                  <c:v>2.3465338991953766E-3</c:v>
                </c:pt>
                <c:pt idx="28">
                  <c:v>2.3465338991953766E-3</c:v>
                </c:pt>
                <c:pt idx="29">
                  <c:v>2.3465338991953766E-3</c:v>
                </c:pt>
                <c:pt idx="30">
                  <c:v>2.3465338991953766E-3</c:v>
                </c:pt>
                <c:pt idx="31">
                  <c:v>2.3465338991953766E-3</c:v>
                </c:pt>
                <c:pt idx="32">
                  <c:v>2.3465338991953766E-3</c:v>
                </c:pt>
                <c:pt idx="33">
                  <c:v>2.3465338991953766E-3</c:v>
                </c:pt>
                <c:pt idx="34">
                  <c:v>2.3465338991953766E-3</c:v>
                </c:pt>
                <c:pt idx="35">
                  <c:v>2.3465338991953766E-3</c:v>
                </c:pt>
                <c:pt idx="36">
                  <c:v>2.3465338991953766E-3</c:v>
                </c:pt>
                <c:pt idx="37">
                  <c:v>2.3465338991953766E-3</c:v>
                </c:pt>
                <c:pt idx="38">
                  <c:v>2.3465338991953766E-3</c:v>
                </c:pt>
                <c:pt idx="39">
                  <c:v>2.3465338991953766E-3</c:v>
                </c:pt>
                <c:pt idx="40">
                  <c:v>2.3465338991953766E-3</c:v>
                </c:pt>
                <c:pt idx="41">
                  <c:v>2.3465338991953766E-3</c:v>
                </c:pt>
                <c:pt idx="42">
                  <c:v>2.3465338991953766E-3</c:v>
                </c:pt>
                <c:pt idx="43">
                  <c:v>2.3465338991953766E-3</c:v>
                </c:pt>
                <c:pt idx="44">
                  <c:v>2.3465338991953766E-3</c:v>
                </c:pt>
                <c:pt idx="45">
                  <c:v>2.3465338991953766E-3</c:v>
                </c:pt>
                <c:pt idx="46">
                  <c:v>2.3465338991953766E-3</c:v>
                </c:pt>
                <c:pt idx="47">
                  <c:v>2.3465338991953766E-3</c:v>
                </c:pt>
                <c:pt idx="48">
                  <c:v>2.3465338991953766E-3</c:v>
                </c:pt>
                <c:pt idx="49">
                  <c:v>2.3465338991953766E-3</c:v>
                </c:pt>
                <c:pt idx="50">
                  <c:v>2.3465338991953766E-3</c:v>
                </c:pt>
                <c:pt idx="51">
                  <c:v>2.3465338991953766E-3</c:v>
                </c:pt>
                <c:pt idx="52">
                  <c:v>2.3465338991953766E-3</c:v>
                </c:pt>
                <c:pt idx="53">
                  <c:v>2.3465338991953766E-3</c:v>
                </c:pt>
                <c:pt idx="54">
                  <c:v>2.3465338991953766E-3</c:v>
                </c:pt>
                <c:pt idx="55">
                  <c:v>2.3465338991953766E-3</c:v>
                </c:pt>
                <c:pt idx="56">
                  <c:v>2.3465338991953766E-3</c:v>
                </c:pt>
                <c:pt idx="57">
                  <c:v>2.3465338991953766E-3</c:v>
                </c:pt>
                <c:pt idx="58">
                  <c:v>2.3465338991953766E-3</c:v>
                </c:pt>
                <c:pt idx="59">
                  <c:v>2.3465338991953766E-3</c:v>
                </c:pt>
                <c:pt idx="60">
                  <c:v>2.3465338991953766E-3</c:v>
                </c:pt>
                <c:pt idx="61">
                  <c:v>2.3465338991953766E-3</c:v>
                </c:pt>
                <c:pt idx="62">
                  <c:v>2.3465338991953766E-3</c:v>
                </c:pt>
                <c:pt idx="63">
                  <c:v>2.3465338991953766E-3</c:v>
                </c:pt>
                <c:pt idx="64">
                  <c:v>2.3465338991953766E-3</c:v>
                </c:pt>
                <c:pt idx="65">
                  <c:v>2.3465338991953766E-3</c:v>
                </c:pt>
                <c:pt idx="66">
                  <c:v>2.3465338991953766E-3</c:v>
                </c:pt>
                <c:pt idx="67">
                  <c:v>2.3465338991953766E-3</c:v>
                </c:pt>
                <c:pt idx="68">
                  <c:v>2.3465338991953766E-3</c:v>
                </c:pt>
                <c:pt idx="69">
                  <c:v>2.3465338991953766E-3</c:v>
                </c:pt>
                <c:pt idx="70">
                  <c:v>2.3465338991953766E-3</c:v>
                </c:pt>
                <c:pt idx="71">
                  <c:v>2.3465338991953766E-3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10-472B-B265-E4A94A1772D7}"/>
            </c:ext>
          </c:extLst>
        </c:ser>
        <c:ser>
          <c:idx val="2"/>
          <c:order val="2"/>
          <c:tx>
            <c:strRef>
              <c:f>'Theoretical Zero'!$E$3</c:f>
              <c:strCache>
                <c:ptCount val="1"/>
                <c:pt idx="0">
                  <c:v>1σ-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'Theoretical Zero'!$E$4:$E$75</c:f>
              <c:numCache>
                <c:formatCode>General</c:formatCode>
                <c:ptCount val="72"/>
                <c:pt idx="0">
                  <c:v>-6.9931167697315428E-4</c:v>
                </c:pt>
                <c:pt idx="1">
                  <c:v>-6.9931167697315428E-4</c:v>
                </c:pt>
                <c:pt idx="2">
                  <c:v>-6.9931167697315428E-4</c:v>
                </c:pt>
                <c:pt idx="3">
                  <c:v>-6.9931167697315428E-4</c:v>
                </c:pt>
                <c:pt idx="4">
                  <c:v>-6.9931167697315428E-4</c:v>
                </c:pt>
                <c:pt idx="5">
                  <c:v>-6.9931167697315428E-4</c:v>
                </c:pt>
                <c:pt idx="6">
                  <c:v>-6.9931167697315428E-4</c:v>
                </c:pt>
                <c:pt idx="7">
                  <c:v>-6.9931167697315428E-4</c:v>
                </c:pt>
                <c:pt idx="8">
                  <c:v>-6.9931167697315428E-4</c:v>
                </c:pt>
                <c:pt idx="9">
                  <c:v>-6.9931167697315428E-4</c:v>
                </c:pt>
                <c:pt idx="10">
                  <c:v>-6.9931167697315428E-4</c:v>
                </c:pt>
                <c:pt idx="11">
                  <c:v>-6.9931167697315428E-4</c:v>
                </c:pt>
                <c:pt idx="12">
                  <c:v>-6.9931167697315428E-4</c:v>
                </c:pt>
                <c:pt idx="13">
                  <c:v>-6.9931167697315428E-4</c:v>
                </c:pt>
                <c:pt idx="14">
                  <c:v>-6.9931167697315428E-4</c:v>
                </c:pt>
                <c:pt idx="15">
                  <c:v>-6.9931167697315428E-4</c:v>
                </c:pt>
                <c:pt idx="16">
                  <c:v>-6.9931167697315428E-4</c:v>
                </c:pt>
                <c:pt idx="17">
                  <c:v>-6.9931167697315428E-4</c:v>
                </c:pt>
                <c:pt idx="18">
                  <c:v>-6.9931167697315428E-4</c:v>
                </c:pt>
                <c:pt idx="19">
                  <c:v>-6.9931167697315428E-4</c:v>
                </c:pt>
                <c:pt idx="20">
                  <c:v>-6.9931167697315428E-4</c:v>
                </c:pt>
                <c:pt idx="21">
                  <c:v>-6.9931167697315428E-4</c:v>
                </c:pt>
                <c:pt idx="22">
                  <c:v>-6.9931167697315428E-4</c:v>
                </c:pt>
                <c:pt idx="23">
                  <c:v>-6.9931167697315428E-4</c:v>
                </c:pt>
                <c:pt idx="24">
                  <c:v>-6.9931167697315428E-4</c:v>
                </c:pt>
                <c:pt idx="25">
                  <c:v>-6.9931167697315428E-4</c:v>
                </c:pt>
                <c:pt idx="26">
                  <c:v>-6.9931167697315428E-4</c:v>
                </c:pt>
                <c:pt idx="27">
                  <c:v>-6.9931167697315428E-4</c:v>
                </c:pt>
                <c:pt idx="28">
                  <c:v>-6.9931167697315428E-4</c:v>
                </c:pt>
                <c:pt idx="29">
                  <c:v>-6.9931167697315428E-4</c:v>
                </c:pt>
                <c:pt idx="30">
                  <c:v>-6.9931167697315428E-4</c:v>
                </c:pt>
                <c:pt idx="31">
                  <c:v>-6.9931167697315428E-4</c:v>
                </c:pt>
                <c:pt idx="32">
                  <c:v>-6.9931167697315428E-4</c:v>
                </c:pt>
                <c:pt idx="33">
                  <c:v>-6.9931167697315428E-4</c:v>
                </c:pt>
                <c:pt idx="34">
                  <c:v>-6.9931167697315428E-4</c:v>
                </c:pt>
                <c:pt idx="35">
                  <c:v>-6.9931167697315428E-4</c:v>
                </c:pt>
                <c:pt idx="36">
                  <c:v>-6.9931167697315428E-4</c:v>
                </c:pt>
                <c:pt idx="37">
                  <c:v>-6.9931167697315428E-4</c:v>
                </c:pt>
                <c:pt idx="38">
                  <c:v>-6.9931167697315428E-4</c:v>
                </c:pt>
                <c:pt idx="39">
                  <c:v>-6.9931167697315428E-4</c:v>
                </c:pt>
                <c:pt idx="40">
                  <c:v>-6.9931167697315428E-4</c:v>
                </c:pt>
                <c:pt idx="41">
                  <c:v>-6.9931167697315428E-4</c:v>
                </c:pt>
                <c:pt idx="42">
                  <c:v>-6.9931167697315428E-4</c:v>
                </c:pt>
                <c:pt idx="43">
                  <c:v>-6.9931167697315428E-4</c:v>
                </c:pt>
                <c:pt idx="44">
                  <c:v>-6.9931167697315428E-4</c:v>
                </c:pt>
                <c:pt idx="45">
                  <c:v>-6.9931167697315428E-4</c:v>
                </c:pt>
                <c:pt idx="46">
                  <c:v>-6.9931167697315428E-4</c:v>
                </c:pt>
                <c:pt idx="47">
                  <c:v>-6.9931167697315428E-4</c:v>
                </c:pt>
                <c:pt idx="48">
                  <c:v>-6.9931167697315428E-4</c:v>
                </c:pt>
                <c:pt idx="49">
                  <c:v>-6.9931167697315428E-4</c:v>
                </c:pt>
                <c:pt idx="50">
                  <c:v>-6.9931167697315428E-4</c:v>
                </c:pt>
                <c:pt idx="51">
                  <c:v>-6.9931167697315428E-4</c:v>
                </c:pt>
                <c:pt idx="52">
                  <c:v>-6.9931167697315428E-4</c:v>
                </c:pt>
                <c:pt idx="53">
                  <c:v>-6.9931167697315428E-4</c:v>
                </c:pt>
                <c:pt idx="54">
                  <c:v>-6.9931167697315428E-4</c:v>
                </c:pt>
                <c:pt idx="55">
                  <c:v>-6.9931167697315428E-4</c:v>
                </c:pt>
                <c:pt idx="56">
                  <c:v>-6.9931167697315428E-4</c:v>
                </c:pt>
                <c:pt idx="57">
                  <c:v>-6.9931167697315428E-4</c:v>
                </c:pt>
                <c:pt idx="58">
                  <c:v>-6.9931167697315428E-4</c:v>
                </c:pt>
                <c:pt idx="59">
                  <c:v>-6.9931167697315428E-4</c:v>
                </c:pt>
                <c:pt idx="60">
                  <c:v>-6.9931167697315428E-4</c:v>
                </c:pt>
                <c:pt idx="61">
                  <c:v>-6.9931167697315428E-4</c:v>
                </c:pt>
                <c:pt idx="62">
                  <c:v>-6.9931167697315428E-4</c:v>
                </c:pt>
                <c:pt idx="63">
                  <c:v>-6.9931167697315428E-4</c:v>
                </c:pt>
                <c:pt idx="64">
                  <c:v>-6.9931167697315428E-4</c:v>
                </c:pt>
                <c:pt idx="65">
                  <c:v>-6.9931167697315428E-4</c:v>
                </c:pt>
                <c:pt idx="66">
                  <c:v>-6.9931167697315428E-4</c:v>
                </c:pt>
                <c:pt idx="67">
                  <c:v>-6.9931167697315428E-4</c:v>
                </c:pt>
                <c:pt idx="68">
                  <c:v>-6.9931167697315428E-4</c:v>
                </c:pt>
                <c:pt idx="69">
                  <c:v>-6.9931167697315428E-4</c:v>
                </c:pt>
                <c:pt idx="70">
                  <c:v>-6.9931167697315428E-4</c:v>
                </c:pt>
                <c:pt idx="71">
                  <c:v>-6.9931167697315428E-4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10-472B-B265-E4A94A1772D7}"/>
            </c:ext>
          </c:extLst>
        </c:ser>
        <c:ser>
          <c:idx val="3"/>
          <c:order val="3"/>
          <c:tx>
            <c:strRef>
              <c:f>'Theoretical Zero'!$F$3</c:f>
              <c:strCache>
                <c:ptCount val="1"/>
                <c:pt idx="0">
                  <c:v>2σ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'Theoretical Zero'!$F$4:$F$75</c:f>
              <c:numCache>
                <c:formatCode>General</c:formatCode>
                <c:ptCount val="72"/>
                <c:pt idx="0">
                  <c:v>3.8694566872796423E-3</c:v>
                </c:pt>
                <c:pt idx="1">
                  <c:v>3.8694566872796423E-3</c:v>
                </c:pt>
                <c:pt idx="2">
                  <c:v>3.8694566872796423E-3</c:v>
                </c:pt>
                <c:pt idx="3">
                  <c:v>3.8694566872796423E-3</c:v>
                </c:pt>
                <c:pt idx="4">
                  <c:v>3.8694566872796423E-3</c:v>
                </c:pt>
                <c:pt idx="5">
                  <c:v>3.8694566872796423E-3</c:v>
                </c:pt>
                <c:pt idx="6">
                  <c:v>3.8694566872796423E-3</c:v>
                </c:pt>
                <c:pt idx="7">
                  <c:v>3.8694566872796423E-3</c:v>
                </c:pt>
                <c:pt idx="8">
                  <c:v>3.8694566872796423E-3</c:v>
                </c:pt>
                <c:pt idx="9">
                  <c:v>3.8694566872796423E-3</c:v>
                </c:pt>
                <c:pt idx="10">
                  <c:v>3.8694566872796423E-3</c:v>
                </c:pt>
                <c:pt idx="11">
                  <c:v>3.8694566872796423E-3</c:v>
                </c:pt>
                <c:pt idx="12">
                  <c:v>3.8694566872796423E-3</c:v>
                </c:pt>
                <c:pt idx="13">
                  <c:v>3.8694566872796423E-3</c:v>
                </c:pt>
                <c:pt idx="14">
                  <c:v>3.8694566872796423E-3</c:v>
                </c:pt>
                <c:pt idx="15">
                  <c:v>3.8694566872796423E-3</c:v>
                </c:pt>
                <c:pt idx="16">
                  <c:v>3.8694566872796423E-3</c:v>
                </c:pt>
                <c:pt idx="17">
                  <c:v>3.8694566872796423E-3</c:v>
                </c:pt>
                <c:pt idx="18">
                  <c:v>3.8694566872796423E-3</c:v>
                </c:pt>
                <c:pt idx="19">
                  <c:v>3.8694566872796423E-3</c:v>
                </c:pt>
                <c:pt idx="20">
                  <c:v>3.8694566872796423E-3</c:v>
                </c:pt>
                <c:pt idx="21">
                  <c:v>3.8694566872796423E-3</c:v>
                </c:pt>
                <c:pt idx="22">
                  <c:v>3.8694566872796423E-3</c:v>
                </c:pt>
                <c:pt idx="23">
                  <c:v>3.8694566872796423E-3</c:v>
                </c:pt>
                <c:pt idx="24">
                  <c:v>3.8694566872796423E-3</c:v>
                </c:pt>
                <c:pt idx="25">
                  <c:v>3.8694566872796423E-3</c:v>
                </c:pt>
                <c:pt idx="26">
                  <c:v>3.8694566872796423E-3</c:v>
                </c:pt>
                <c:pt idx="27">
                  <c:v>3.8694566872796423E-3</c:v>
                </c:pt>
                <c:pt idx="28">
                  <c:v>3.8694566872796423E-3</c:v>
                </c:pt>
                <c:pt idx="29">
                  <c:v>3.8694566872796423E-3</c:v>
                </c:pt>
                <c:pt idx="30">
                  <c:v>3.8694566872796423E-3</c:v>
                </c:pt>
                <c:pt idx="31">
                  <c:v>3.8694566872796423E-3</c:v>
                </c:pt>
                <c:pt idx="32">
                  <c:v>3.8694566872796423E-3</c:v>
                </c:pt>
                <c:pt idx="33">
                  <c:v>3.8694566872796423E-3</c:v>
                </c:pt>
                <c:pt idx="34">
                  <c:v>3.8694566872796423E-3</c:v>
                </c:pt>
                <c:pt idx="35">
                  <c:v>3.8694566872796423E-3</c:v>
                </c:pt>
                <c:pt idx="36">
                  <c:v>3.8694566872796423E-3</c:v>
                </c:pt>
                <c:pt idx="37">
                  <c:v>3.8694566872796423E-3</c:v>
                </c:pt>
                <c:pt idx="38">
                  <c:v>3.8694566872796423E-3</c:v>
                </c:pt>
                <c:pt idx="39">
                  <c:v>3.8694566872796423E-3</c:v>
                </c:pt>
                <c:pt idx="40">
                  <c:v>3.8694566872796423E-3</c:v>
                </c:pt>
                <c:pt idx="41">
                  <c:v>3.8694566872796423E-3</c:v>
                </c:pt>
                <c:pt idx="42">
                  <c:v>3.8694566872796423E-3</c:v>
                </c:pt>
                <c:pt idx="43">
                  <c:v>3.8694566872796423E-3</c:v>
                </c:pt>
                <c:pt idx="44">
                  <c:v>3.8694566872796423E-3</c:v>
                </c:pt>
                <c:pt idx="45">
                  <c:v>3.8694566872796423E-3</c:v>
                </c:pt>
                <c:pt idx="46">
                  <c:v>3.8694566872796423E-3</c:v>
                </c:pt>
                <c:pt idx="47">
                  <c:v>3.8694566872796423E-3</c:v>
                </c:pt>
                <c:pt idx="48">
                  <c:v>3.8694566872796423E-3</c:v>
                </c:pt>
                <c:pt idx="49">
                  <c:v>3.8694566872796423E-3</c:v>
                </c:pt>
                <c:pt idx="50">
                  <c:v>3.8694566872796423E-3</c:v>
                </c:pt>
                <c:pt idx="51">
                  <c:v>3.8694566872796423E-3</c:v>
                </c:pt>
                <c:pt idx="52">
                  <c:v>3.8694566872796423E-3</c:v>
                </c:pt>
                <c:pt idx="53">
                  <c:v>3.8694566872796423E-3</c:v>
                </c:pt>
                <c:pt idx="54">
                  <c:v>3.8694566872796423E-3</c:v>
                </c:pt>
                <c:pt idx="55">
                  <c:v>3.8694566872796423E-3</c:v>
                </c:pt>
                <c:pt idx="56">
                  <c:v>3.8694566872796423E-3</c:v>
                </c:pt>
                <c:pt idx="57">
                  <c:v>3.8694566872796423E-3</c:v>
                </c:pt>
                <c:pt idx="58">
                  <c:v>3.8694566872796423E-3</c:v>
                </c:pt>
                <c:pt idx="59">
                  <c:v>3.8694566872796423E-3</c:v>
                </c:pt>
                <c:pt idx="60">
                  <c:v>3.8694566872796423E-3</c:v>
                </c:pt>
                <c:pt idx="61">
                  <c:v>3.8694566872796423E-3</c:v>
                </c:pt>
                <c:pt idx="62">
                  <c:v>3.8694566872796423E-3</c:v>
                </c:pt>
                <c:pt idx="63">
                  <c:v>3.8694566872796423E-3</c:v>
                </c:pt>
                <c:pt idx="64">
                  <c:v>3.8694566872796423E-3</c:v>
                </c:pt>
                <c:pt idx="65">
                  <c:v>3.8694566872796423E-3</c:v>
                </c:pt>
                <c:pt idx="66">
                  <c:v>3.8694566872796423E-3</c:v>
                </c:pt>
                <c:pt idx="67">
                  <c:v>3.8694566872796423E-3</c:v>
                </c:pt>
                <c:pt idx="68">
                  <c:v>3.8694566872796423E-3</c:v>
                </c:pt>
                <c:pt idx="69">
                  <c:v>3.8694566872796423E-3</c:v>
                </c:pt>
                <c:pt idx="70">
                  <c:v>3.8694566872796423E-3</c:v>
                </c:pt>
                <c:pt idx="71">
                  <c:v>3.8694566872796423E-3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10-472B-B265-E4A94A1772D7}"/>
            </c:ext>
          </c:extLst>
        </c:ser>
        <c:ser>
          <c:idx val="4"/>
          <c:order val="4"/>
          <c:tx>
            <c:strRef>
              <c:f>'Theoretical Zero'!$G$3</c:f>
              <c:strCache>
                <c:ptCount val="1"/>
                <c:pt idx="0">
                  <c:v>2σ-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'Theoretical Zero'!$G$4:$G$75</c:f>
              <c:numCache>
                <c:formatCode>General</c:formatCode>
                <c:ptCount val="72"/>
                <c:pt idx="0">
                  <c:v>-2.2222344650574197E-3</c:v>
                </c:pt>
                <c:pt idx="1">
                  <c:v>-2.2222344650574197E-3</c:v>
                </c:pt>
                <c:pt idx="2">
                  <c:v>-2.2222344650574197E-3</c:v>
                </c:pt>
                <c:pt idx="3">
                  <c:v>-2.2222344650574197E-3</c:v>
                </c:pt>
                <c:pt idx="4">
                  <c:v>-2.2222344650574197E-3</c:v>
                </c:pt>
                <c:pt idx="5">
                  <c:v>-2.2222344650574197E-3</c:v>
                </c:pt>
                <c:pt idx="6">
                  <c:v>-2.2222344650574197E-3</c:v>
                </c:pt>
                <c:pt idx="7">
                  <c:v>-2.2222344650574197E-3</c:v>
                </c:pt>
                <c:pt idx="8">
                  <c:v>-2.2222344650574197E-3</c:v>
                </c:pt>
                <c:pt idx="9">
                  <c:v>-2.2222344650574197E-3</c:v>
                </c:pt>
                <c:pt idx="10">
                  <c:v>-2.2222344650574197E-3</c:v>
                </c:pt>
                <c:pt idx="11">
                  <c:v>-2.2222344650574197E-3</c:v>
                </c:pt>
                <c:pt idx="12">
                  <c:v>-2.2222344650574197E-3</c:v>
                </c:pt>
                <c:pt idx="13">
                  <c:v>-2.2222344650574197E-3</c:v>
                </c:pt>
                <c:pt idx="14">
                  <c:v>-2.2222344650574197E-3</c:v>
                </c:pt>
                <c:pt idx="15">
                  <c:v>-2.2222344650574197E-3</c:v>
                </c:pt>
                <c:pt idx="16">
                  <c:v>-2.2222344650574197E-3</c:v>
                </c:pt>
                <c:pt idx="17">
                  <c:v>-2.2222344650574197E-3</c:v>
                </c:pt>
                <c:pt idx="18">
                  <c:v>-2.2222344650574197E-3</c:v>
                </c:pt>
                <c:pt idx="19">
                  <c:v>-2.2222344650574197E-3</c:v>
                </c:pt>
                <c:pt idx="20">
                  <c:v>-2.2222344650574197E-3</c:v>
                </c:pt>
                <c:pt idx="21">
                  <c:v>-2.2222344650574197E-3</c:v>
                </c:pt>
                <c:pt idx="22">
                  <c:v>-2.2222344650574197E-3</c:v>
                </c:pt>
                <c:pt idx="23">
                  <c:v>-2.2222344650574197E-3</c:v>
                </c:pt>
                <c:pt idx="24">
                  <c:v>-2.2222344650574197E-3</c:v>
                </c:pt>
                <c:pt idx="25">
                  <c:v>-2.2222344650574197E-3</c:v>
                </c:pt>
                <c:pt idx="26">
                  <c:v>-2.2222344650574197E-3</c:v>
                </c:pt>
                <c:pt idx="27">
                  <c:v>-2.2222344650574197E-3</c:v>
                </c:pt>
                <c:pt idx="28">
                  <c:v>-2.2222344650574197E-3</c:v>
                </c:pt>
                <c:pt idx="29">
                  <c:v>-2.2222344650574197E-3</c:v>
                </c:pt>
                <c:pt idx="30">
                  <c:v>-2.2222344650574197E-3</c:v>
                </c:pt>
                <c:pt idx="31">
                  <c:v>-2.2222344650574197E-3</c:v>
                </c:pt>
                <c:pt idx="32">
                  <c:v>-2.2222344650574197E-3</c:v>
                </c:pt>
                <c:pt idx="33">
                  <c:v>-2.2222344650574197E-3</c:v>
                </c:pt>
                <c:pt idx="34">
                  <c:v>-2.2222344650574197E-3</c:v>
                </c:pt>
                <c:pt idx="35">
                  <c:v>-2.2222344650574197E-3</c:v>
                </c:pt>
                <c:pt idx="36">
                  <c:v>-2.2222344650574197E-3</c:v>
                </c:pt>
                <c:pt idx="37">
                  <c:v>-2.2222344650574197E-3</c:v>
                </c:pt>
                <c:pt idx="38">
                  <c:v>-2.2222344650574197E-3</c:v>
                </c:pt>
                <c:pt idx="39">
                  <c:v>-2.2222344650574197E-3</c:v>
                </c:pt>
                <c:pt idx="40">
                  <c:v>-2.2222344650574197E-3</c:v>
                </c:pt>
                <c:pt idx="41">
                  <c:v>-2.2222344650574197E-3</c:v>
                </c:pt>
                <c:pt idx="42">
                  <c:v>-2.2222344650574197E-3</c:v>
                </c:pt>
                <c:pt idx="43">
                  <c:v>-2.2222344650574197E-3</c:v>
                </c:pt>
                <c:pt idx="44">
                  <c:v>-2.2222344650574197E-3</c:v>
                </c:pt>
                <c:pt idx="45">
                  <c:v>-2.2222344650574197E-3</c:v>
                </c:pt>
                <c:pt idx="46">
                  <c:v>-2.2222344650574197E-3</c:v>
                </c:pt>
                <c:pt idx="47">
                  <c:v>-2.2222344650574197E-3</c:v>
                </c:pt>
                <c:pt idx="48">
                  <c:v>-2.2222344650574197E-3</c:v>
                </c:pt>
                <c:pt idx="49">
                  <c:v>-2.2222344650574197E-3</c:v>
                </c:pt>
                <c:pt idx="50">
                  <c:v>-2.2222344650574197E-3</c:v>
                </c:pt>
                <c:pt idx="51">
                  <c:v>-2.2222344650574197E-3</c:v>
                </c:pt>
                <c:pt idx="52">
                  <c:v>-2.2222344650574197E-3</c:v>
                </c:pt>
                <c:pt idx="53">
                  <c:v>-2.2222344650574197E-3</c:v>
                </c:pt>
                <c:pt idx="54">
                  <c:v>-2.2222344650574197E-3</c:v>
                </c:pt>
                <c:pt idx="55">
                  <c:v>-2.2222344650574197E-3</c:v>
                </c:pt>
                <c:pt idx="56">
                  <c:v>-2.2222344650574197E-3</c:v>
                </c:pt>
                <c:pt idx="57">
                  <c:v>-2.2222344650574197E-3</c:v>
                </c:pt>
                <c:pt idx="58">
                  <c:v>-2.2222344650574197E-3</c:v>
                </c:pt>
                <c:pt idx="59">
                  <c:v>-2.2222344650574197E-3</c:v>
                </c:pt>
                <c:pt idx="60">
                  <c:v>-2.2222344650574197E-3</c:v>
                </c:pt>
                <c:pt idx="61">
                  <c:v>-2.2222344650574197E-3</c:v>
                </c:pt>
                <c:pt idx="62">
                  <c:v>-2.2222344650574197E-3</c:v>
                </c:pt>
                <c:pt idx="63">
                  <c:v>-2.2222344650574197E-3</c:v>
                </c:pt>
                <c:pt idx="64">
                  <c:v>-2.2222344650574197E-3</c:v>
                </c:pt>
                <c:pt idx="65">
                  <c:v>-2.2222344650574197E-3</c:v>
                </c:pt>
                <c:pt idx="66">
                  <c:v>-2.2222344650574197E-3</c:v>
                </c:pt>
                <c:pt idx="67">
                  <c:v>-2.2222344650574197E-3</c:v>
                </c:pt>
                <c:pt idx="68">
                  <c:v>-2.2222344650574197E-3</c:v>
                </c:pt>
                <c:pt idx="69">
                  <c:v>-2.2222344650574197E-3</c:v>
                </c:pt>
                <c:pt idx="70">
                  <c:v>-2.2222344650574197E-3</c:v>
                </c:pt>
                <c:pt idx="71">
                  <c:v>-2.2222344650574197E-3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610-472B-B265-E4A94A177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4923968"/>
        <c:axId val="816958160"/>
      </c:lineChart>
      <c:catAx>
        <c:axId val="5849239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6958160"/>
        <c:crosses val="autoZero"/>
        <c:auto val="1"/>
        <c:lblAlgn val="ctr"/>
        <c:lblOffset val="100"/>
        <c:noMultiLvlLbl val="0"/>
      </c:catAx>
      <c:valAx>
        <c:axId val="81695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92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304916</xdr:colOff>
      <xdr:row>0</xdr:row>
      <xdr:rowOff>21486</xdr:rowOff>
    </xdr:from>
    <xdr:to>
      <xdr:col>10</xdr:col>
      <xdr:colOff>685800</xdr:colOff>
      <xdr:row>1</xdr:row>
      <xdr:rowOff>188311</xdr:rowOff>
    </xdr:to>
    <xdr:pic>
      <xdr:nvPicPr>
        <xdr:cNvPr id="5" name="Picture 4" descr="Morongo">
          <a:extLst>
            <a:ext uri="{FF2B5EF4-FFF2-40B4-BE49-F238E27FC236}">
              <a16:creationId xmlns:a16="http://schemas.microsoft.com/office/drawing/2014/main" id="{1CD07E1A-D59A-FC50-0B41-B4F046C1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716" y="21486"/>
          <a:ext cx="380884" cy="366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9526</xdr:colOff>
      <xdr:row>3</xdr:row>
      <xdr:rowOff>0</xdr:rowOff>
    </xdr:from>
    <xdr:to>
      <xdr:col>24</xdr:col>
      <xdr:colOff>1</xdr:colOff>
      <xdr:row>18</xdr:row>
      <xdr:rowOff>9525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5E39558-3FA1-42E9-B959-8D3EB83168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9524</xdr:colOff>
      <xdr:row>19</xdr:row>
      <xdr:rowOff>8507</xdr:rowOff>
    </xdr:from>
    <xdr:to>
      <xdr:col>23</xdr:col>
      <xdr:colOff>657224</xdr:colOff>
      <xdr:row>34</xdr:row>
      <xdr:rowOff>9526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89C5DEA-20B4-4D43-B154-852D86371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8504</xdr:colOff>
      <xdr:row>36</xdr:row>
      <xdr:rowOff>3740</xdr:rowOff>
    </xdr:from>
    <xdr:to>
      <xdr:col>24</xdr:col>
      <xdr:colOff>0</xdr:colOff>
      <xdr:row>49</xdr:row>
      <xdr:rowOff>133349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674CDA7-C79C-41DD-A88E-FD687D027F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9524</xdr:colOff>
      <xdr:row>4</xdr:row>
      <xdr:rowOff>9525</xdr:rowOff>
    </xdr:from>
    <xdr:to>
      <xdr:col>20</xdr:col>
      <xdr:colOff>609599</xdr:colOff>
      <xdr:row>22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031AF0-CA21-56F3-6B11-4C3A9D7D77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9524</xdr:colOff>
      <xdr:row>23</xdr:row>
      <xdr:rowOff>14287</xdr:rowOff>
    </xdr:from>
    <xdr:to>
      <xdr:col>20</xdr:col>
      <xdr:colOff>609599</xdr:colOff>
      <xdr:row>41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CD84745-A720-7D72-2F59-02F273BBDD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611680</xdr:colOff>
      <xdr:row>2</xdr:row>
      <xdr:rowOff>173749</xdr:rowOff>
    </xdr:from>
    <xdr:to>
      <xdr:col>20</xdr:col>
      <xdr:colOff>598651</xdr:colOff>
      <xdr:row>21</xdr:row>
      <xdr:rowOff>159079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CA51FD9-4F2E-4E88-B43E-DBFCF8D864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611680</xdr:colOff>
      <xdr:row>21</xdr:row>
      <xdr:rowOff>178513</xdr:rowOff>
    </xdr:from>
    <xdr:to>
      <xdr:col>20</xdr:col>
      <xdr:colOff>598651</xdr:colOff>
      <xdr:row>40</xdr:row>
      <xdr:rowOff>159078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71DAFE2-0817-4B34-86F4-039B1ADCEA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4490C-C259-4919-AC40-ED7A5BA58E85}">
  <dimension ref="A1:K106"/>
  <sheetViews>
    <sheetView tabSelected="1" zoomScale="124" zoomScaleNormal="124" zoomScaleSheetLayoutView="106" workbookViewId="0">
      <selection activeCell="E9" sqref="E9"/>
    </sheetView>
  </sheetViews>
  <sheetFormatPr defaultRowHeight="15" x14ac:dyDescent="0.25"/>
  <cols>
    <col min="1" max="1" width="6.5703125" customWidth="1"/>
    <col min="2" max="2" width="8" customWidth="1"/>
    <col min="3" max="5" width="9.42578125" customWidth="1"/>
    <col min="6" max="6" width="9.5703125" customWidth="1"/>
    <col min="7" max="7" width="11.5703125" customWidth="1"/>
    <col min="8" max="8" width="2.85546875" customWidth="1"/>
    <col min="9" max="9" width="9.140625" customWidth="1"/>
    <col min="10" max="10" width="2.85546875" customWidth="1"/>
    <col min="11" max="11" width="11.5703125" customWidth="1"/>
  </cols>
  <sheetData>
    <row r="1" spans="1:11" ht="15.75" customHeight="1" x14ac:dyDescent="0.25">
      <c r="A1" s="35" t="s">
        <v>20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5.75" customHeight="1" x14ac:dyDescent="0.25">
      <c r="A2" s="36" t="s">
        <v>21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11" ht="3.75" customHeight="1" thickBot="1" x14ac:dyDescent="0.3"/>
    <row r="4" spans="1:11" ht="15.75" thickBot="1" x14ac:dyDescent="0.3">
      <c r="B4" s="16" t="s">
        <v>22</v>
      </c>
      <c r="C4" s="23"/>
      <c r="D4" s="23"/>
      <c r="E4" s="16" t="s">
        <v>28</v>
      </c>
      <c r="F4" s="23"/>
      <c r="G4" s="23"/>
      <c r="I4" s="16" t="s">
        <v>29</v>
      </c>
      <c r="J4" s="37" t="s">
        <v>30</v>
      </c>
      <c r="K4" s="37"/>
    </row>
    <row r="5" spans="1:11" ht="15.75" thickBot="1" x14ac:dyDescent="0.3">
      <c r="I5" s="16" t="s">
        <v>31</v>
      </c>
      <c r="J5" t="s">
        <v>32</v>
      </c>
    </row>
    <row r="6" spans="1:11" ht="15" customHeight="1" thickBot="1" x14ac:dyDescent="0.3">
      <c r="B6" s="16" t="s">
        <v>79</v>
      </c>
      <c r="C6" s="14"/>
      <c r="I6" s="16" t="s">
        <v>56</v>
      </c>
      <c r="J6" s="21">
        <v>-2.9999999999999997E-4</v>
      </c>
      <c r="K6" s="21"/>
    </row>
    <row r="7" spans="1:11" ht="3.75" customHeight="1" x14ac:dyDescent="0.25"/>
    <row r="8" spans="1:11" ht="15" customHeight="1" thickBot="1" x14ac:dyDescent="0.3">
      <c r="C8" s="17" t="s">
        <v>23</v>
      </c>
      <c r="D8" s="17" t="s">
        <v>24</v>
      </c>
      <c r="G8" s="16" t="s">
        <v>36</v>
      </c>
      <c r="H8" t="s">
        <v>37</v>
      </c>
      <c r="K8" s="5"/>
    </row>
    <row r="9" spans="1:11" ht="15" customHeight="1" thickBot="1" x14ac:dyDescent="0.3">
      <c r="A9" s="24" t="s">
        <v>27</v>
      </c>
      <c r="B9" s="25"/>
      <c r="C9" s="6"/>
      <c r="D9" s="6"/>
      <c r="G9" s="16" t="s">
        <v>51</v>
      </c>
      <c r="H9" t="s">
        <v>41</v>
      </c>
      <c r="K9" s="5"/>
    </row>
    <row r="10" spans="1:11" ht="15" customHeight="1" thickBot="1" x14ac:dyDescent="0.3">
      <c r="A10" s="24" t="s">
        <v>25</v>
      </c>
      <c r="B10" s="25"/>
      <c r="C10" s="6"/>
      <c r="D10" s="6"/>
      <c r="G10" s="16" t="s">
        <v>38</v>
      </c>
      <c r="H10" s="26" t="s">
        <v>39</v>
      </c>
      <c r="I10" s="27"/>
      <c r="J10" s="27"/>
      <c r="K10" s="28"/>
    </row>
    <row r="11" spans="1:11" ht="15.75" thickBot="1" x14ac:dyDescent="0.3">
      <c r="A11" s="24" t="s">
        <v>26</v>
      </c>
      <c r="B11" s="25"/>
      <c r="C11" s="6"/>
      <c r="D11" s="6"/>
      <c r="H11" s="29"/>
      <c r="I11" s="30"/>
      <c r="J11" s="30"/>
      <c r="K11" s="31"/>
    </row>
    <row r="12" spans="1:11" ht="15.75" thickBot="1" x14ac:dyDescent="0.3">
      <c r="H12" s="32"/>
      <c r="I12" s="33"/>
      <c r="J12" s="33"/>
      <c r="K12" s="34"/>
    </row>
    <row r="13" spans="1:11" ht="3.75" customHeight="1" x14ac:dyDescent="0.25"/>
    <row r="14" spans="1:11" x14ac:dyDescent="0.25">
      <c r="A14" s="20" t="s">
        <v>42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</row>
    <row r="15" spans="1:11" ht="3.75" customHeight="1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</row>
    <row r="16" spans="1:11" ht="15.75" thickBot="1" x14ac:dyDescent="0.3">
      <c r="C16" s="17" t="s">
        <v>43</v>
      </c>
      <c r="E16" s="17" t="s">
        <v>44</v>
      </c>
      <c r="G16" s="19" t="s">
        <v>92</v>
      </c>
      <c r="H16" s="8"/>
      <c r="I16" s="17" t="s">
        <v>70</v>
      </c>
      <c r="K16" s="17" t="s">
        <v>45</v>
      </c>
    </row>
    <row r="17" spans="1:11" ht="15.75" thickBot="1" x14ac:dyDescent="0.3">
      <c r="B17" s="16" t="s">
        <v>87</v>
      </c>
      <c r="C17" s="6"/>
      <c r="E17" s="7" t="s">
        <v>49</v>
      </c>
      <c r="G17" s="7" t="s">
        <v>55</v>
      </c>
      <c r="H17" s="7"/>
      <c r="I17" s="7"/>
      <c r="K17" s="7" t="str">
        <f>IF(C17&lt;1,"PASS","FAIL")</f>
        <v>PASS</v>
      </c>
    </row>
    <row r="18" spans="1:11" ht="15.75" thickBot="1" x14ac:dyDescent="0.3">
      <c r="C18" s="7" t="s">
        <v>46</v>
      </c>
      <c r="E18" s="7" t="s">
        <v>46</v>
      </c>
      <c r="G18" s="7"/>
      <c r="H18" s="7"/>
      <c r="I18" s="7"/>
      <c r="K18" s="7"/>
    </row>
    <row r="19" spans="1:11" ht="15.75" thickBot="1" x14ac:dyDescent="0.3">
      <c r="B19" s="16" t="s">
        <v>88</v>
      </c>
      <c r="C19" s="6"/>
      <c r="E19" s="6"/>
      <c r="G19" s="7" t="s">
        <v>50</v>
      </c>
      <c r="H19" s="7"/>
      <c r="I19" s="7">
        <f>(ABS(C19-E19))</f>
        <v>0</v>
      </c>
      <c r="K19" s="7" t="str">
        <f>IF(ABS(I19)&lt;=2.1,"PASS","FAIL")</f>
        <v>PASS</v>
      </c>
    </row>
    <row r="20" spans="1:11" ht="15.75" thickBot="1" x14ac:dyDescent="0.3">
      <c r="C20" s="7" t="s">
        <v>47</v>
      </c>
      <c r="E20" s="7" t="s">
        <v>47</v>
      </c>
      <c r="G20" s="7"/>
      <c r="H20" s="7"/>
      <c r="I20" s="7"/>
      <c r="K20" s="7"/>
    </row>
    <row r="21" spans="1:11" ht="15.75" thickBot="1" x14ac:dyDescent="0.3">
      <c r="B21" s="16" t="s">
        <v>89</v>
      </c>
      <c r="C21" s="6"/>
      <c r="E21" s="6"/>
      <c r="G21" s="7" t="s">
        <v>54</v>
      </c>
      <c r="H21" s="7"/>
      <c r="I21" s="7">
        <f>(ABS(C21-E21))</f>
        <v>0</v>
      </c>
      <c r="K21" s="7" t="str">
        <f>IF(ABS(I21)&lt;=10.1,"PASS","FAIL")</f>
        <v>PASS</v>
      </c>
    </row>
    <row r="22" spans="1:11" ht="15.75" thickBot="1" x14ac:dyDescent="0.3">
      <c r="C22" s="7" t="s">
        <v>48</v>
      </c>
      <c r="E22" s="7" t="s">
        <v>48</v>
      </c>
      <c r="G22" s="7"/>
      <c r="H22" s="7"/>
      <c r="I22" s="7"/>
      <c r="K22" s="7"/>
    </row>
    <row r="23" spans="1:11" ht="15.75" thickBot="1" x14ac:dyDescent="0.3">
      <c r="B23" s="16" t="s">
        <v>90</v>
      </c>
      <c r="C23" s="6"/>
      <c r="E23" s="6"/>
      <c r="G23" s="7" t="s">
        <v>52</v>
      </c>
      <c r="H23" s="7"/>
      <c r="I23" s="7" t="e">
        <f>((C23-E23)/E23)*100</f>
        <v>#DIV/0!</v>
      </c>
      <c r="K23" s="7" t="e">
        <f>IF(ABS(I23)&lt;=2.1,"PASS","FAIL")</f>
        <v>#DIV/0!</v>
      </c>
    </row>
    <row r="24" spans="1:11" ht="15.75" thickBot="1" x14ac:dyDescent="0.3">
      <c r="B24" s="16" t="s">
        <v>91</v>
      </c>
      <c r="C24" s="7">
        <v>16.7</v>
      </c>
      <c r="E24" s="6"/>
      <c r="G24" s="7" t="s">
        <v>53</v>
      </c>
      <c r="H24" s="7"/>
      <c r="I24" s="7">
        <f>((E24-C24)/C24)*100</f>
        <v>-100</v>
      </c>
      <c r="K24" s="7" t="str">
        <f>IF(ABS(I24)&lt;=5.1,"PASS","FAIL")</f>
        <v>FAIL</v>
      </c>
    </row>
    <row r="25" spans="1:11" ht="3.75" customHeight="1" x14ac:dyDescent="0.25"/>
    <row r="26" spans="1:11" x14ac:dyDescent="0.25">
      <c r="A26" s="20" t="s">
        <v>85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</row>
    <row r="27" spans="1:11" ht="3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</row>
    <row r="28" spans="1:11" ht="15.75" thickBot="1" x14ac:dyDescent="0.3">
      <c r="A28" t="s">
        <v>57</v>
      </c>
      <c r="K28" s="17" t="s">
        <v>83</v>
      </c>
    </row>
    <row r="29" spans="1:11" ht="15.75" thickBot="1" x14ac:dyDescent="0.3">
      <c r="A29" s="11" t="s">
        <v>74</v>
      </c>
      <c r="K29" s="6"/>
    </row>
    <row r="30" spans="1:11" ht="15.75" thickBot="1" x14ac:dyDescent="0.3">
      <c r="A30" s="11" t="s">
        <v>75</v>
      </c>
      <c r="K30" s="6"/>
    </row>
    <row r="31" spans="1:11" ht="15.75" thickBot="1" x14ac:dyDescent="0.3">
      <c r="A31" s="11" t="s">
        <v>84</v>
      </c>
      <c r="K31" s="6"/>
    </row>
    <row r="32" spans="1:11" ht="3.75" customHeight="1" x14ac:dyDescent="0.25">
      <c r="A32" s="11"/>
      <c r="K32" s="10"/>
    </row>
    <row r="33" spans="1:11" x14ac:dyDescent="0.25">
      <c r="A33" s="20" t="s">
        <v>86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</row>
    <row r="34" spans="1:11" ht="3.75" customHeight="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1" ht="15.75" thickBot="1" x14ac:dyDescent="0.3">
      <c r="A35" s="13" t="s">
        <v>57</v>
      </c>
      <c r="B35" s="15"/>
      <c r="C35" s="15"/>
      <c r="D35" s="15"/>
      <c r="E35" s="15"/>
      <c r="F35" s="15"/>
      <c r="G35" s="15"/>
      <c r="H35" s="15"/>
      <c r="I35" s="15"/>
      <c r="J35" s="15"/>
      <c r="K35" s="17" t="s">
        <v>83</v>
      </c>
    </row>
    <row r="36" spans="1:11" ht="15.75" thickBot="1" x14ac:dyDescent="0.3">
      <c r="A36" s="11" t="s">
        <v>76</v>
      </c>
      <c r="K36" s="6"/>
    </row>
    <row r="37" spans="1:11" ht="15.75" thickBot="1" x14ac:dyDescent="0.3">
      <c r="A37" s="11" t="s">
        <v>77</v>
      </c>
      <c r="F37" s="4" t="s">
        <v>59</v>
      </c>
      <c r="G37" s="9">
        <f>COUNT('Raw Data Input'!B2:B79)</f>
        <v>72</v>
      </c>
      <c r="H37" s="7"/>
      <c r="I37" s="7"/>
      <c r="K37" s="18" t="str">
        <f>IF(G37&gt;=72,"YES")</f>
        <v>YES</v>
      </c>
    </row>
    <row r="38" spans="1:11" ht="15.75" thickBot="1" x14ac:dyDescent="0.3">
      <c r="A38" s="11" t="s">
        <v>95</v>
      </c>
      <c r="F38" s="4"/>
      <c r="G38" s="7"/>
      <c r="H38" s="7"/>
      <c r="I38" s="7"/>
      <c r="K38" s="6"/>
    </row>
    <row r="39" spans="1:11" ht="15.75" thickBot="1" x14ac:dyDescent="0.3">
      <c r="A39" s="11" t="s">
        <v>96</v>
      </c>
      <c r="F39" s="4"/>
      <c r="G39" s="7"/>
      <c r="H39" s="7"/>
      <c r="I39" s="7"/>
      <c r="K39" s="6"/>
    </row>
    <row r="40" spans="1:11" ht="15.75" thickBot="1" x14ac:dyDescent="0.3">
      <c r="A40" s="11" t="s">
        <v>97</v>
      </c>
      <c r="F40" s="4"/>
      <c r="G40" s="7"/>
      <c r="H40" s="7"/>
      <c r="I40" s="7"/>
      <c r="K40" s="6"/>
    </row>
    <row r="41" spans="1:11" x14ac:dyDescent="0.25">
      <c r="A41" s="11" t="s">
        <v>78</v>
      </c>
      <c r="K41" s="10" t="str" cm="1">
        <f t="array" ref="K41">IF(AND('Raw Data Input'!M2:M73=0),"YES","NO")</f>
        <v>YES</v>
      </c>
    </row>
    <row r="42" spans="1:11" ht="3.75" customHeight="1" x14ac:dyDescent="0.25"/>
    <row r="43" spans="1:11" x14ac:dyDescent="0.25">
      <c r="A43" s="20" t="s">
        <v>71</v>
      </c>
      <c r="B43" s="20"/>
      <c r="C43" s="20"/>
      <c r="D43" s="20"/>
      <c r="E43" s="20"/>
      <c r="F43" s="20"/>
      <c r="G43" s="20"/>
      <c r="H43" s="20"/>
      <c r="I43" s="20"/>
      <c r="J43" s="20"/>
      <c r="K43" s="20"/>
    </row>
    <row r="44" spans="1:11" ht="3.75" customHeight="1" x14ac:dyDescent="0.25">
      <c r="E44" s="2"/>
    </row>
    <row r="45" spans="1:11" x14ac:dyDescent="0.25">
      <c r="B45" s="16" t="s">
        <v>93</v>
      </c>
      <c r="C45" s="7">
        <f>C6</f>
        <v>0</v>
      </c>
      <c r="E45" s="16" t="s">
        <v>72</v>
      </c>
      <c r="F45" s="7">
        <f>-AVERAGE('Raw Data Input'!C2:C73)/1000</f>
        <v>-8.2361111111111112E-4</v>
      </c>
      <c r="J45" s="16" t="s">
        <v>82</v>
      </c>
      <c r="K45" s="7">
        <f>ABS(C45-F45)</f>
        <v>8.2361111111111112E-4</v>
      </c>
    </row>
    <row r="46" spans="1:11" ht="3.75" customHeight="1" x14ac:dyDescent="0.25">
      <c r="E46" s="12"/>
      <c r="K46" s="7"/>
    </row>
    <row r="47" spans="1:11" x14ac:dyDescent="0.25">
      <c r="A47" s="20" t="s">
        <v>94</v>
      </c>
      <c r="B47" s="20"/>
      <c r="C47" s="20"/>
      <c r="D47" s="21"/>
      <c r="E47" s="21"/>
      <c r="F47" s="21"/>
      <c r="G47" s="21"/>
      <c r="H47" s="21"/>
      <c r="I47" s="21"/>
      <c r="J47" s="21"/>
      <c r="K47" s="21"/>
    </row>
    <row r="48" spans="1:11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</row>
    <row r="49" spans="1:1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</row>
    <row r="50" spans="1:11" x14ac:dyDescent="0.25">
      <c r="E50" s="12"/>
      <c r="K50" s="7"/>
    </row>
    <row r="51" spans="1:11" x14ac:dyDescent="0.25">
      <c r="E51" s="12"/>
      <c r="K51" s="7"/>
    </row>
    <row r="52" spans="1:11" x14ac:dyDescent="0.25">
      <c r="E52" s="12"/>
      <c r="K52" s="7"/>
    </row>
    <row r="53" spans="1:11" x14ac:dyDescent="0.25">
      <c r="E53" s="12"/>
      <c r="K53" s="7"/>
    </row>
    <row r="54" spans="1:11" x14ac:dyDescent="0.25">
      <c r="E54" s="12"/>
      <c r="K54" s="7"/>
    </row>
    <row r="55" spans="1:11" x14ac:dyDescent="0.25">
      <c r="E55" s="12"/>
      <c r="K55" s="7"/>
    </row>
    <row r="56" spans="1:11" x14ac:dyDescent="0.25">
      <c r="E56" s="12"/>
      <c r="K56" s="7"/>
    </row>
    <row r="106" spans="1:1" x14ac:dyDescent="0.25">
      <c r="A106" t="s">
        <v>73</v>
      </c>
    </row>
  </sheetData>
  <mergeCells count="18">
    <mergeCell ref="A11:B11"/>
    <mergeCell ref="H10:K12"/>
    <mergeCell ref="A26:K26"/>
    <mergeCell ref="A33:K33"/>
    <mergeCell ref="A1:K1"/>
    <mergeCell ref="A2:K2"/>
    <mergeCell ref="A14:K14"/>
    <mergeCell ref="J4:K4"/>
    <mergeCell ref="F4:G4"/>
    <mergeCell ref="J6:K6"/>
    <mergeCell ref="A9:B9"/>
    <mergeCell ref="C4:D4"/>
    <mergeCell ref="A10:B10"/>
    <mergeCell ref="A47:C47"/>
    <mergeCell ref="D47:K47"/>
    <mergeCell ref="A48:K48"/>
    <mergeCell ref="A49:K49"/>
    <mergeCell ref="A43:K43"/>
  </mergeCells>
  <conditionalFormatting sqref="K17 K19 K21 K23:K24">
    <cfRule type="containsText" dxfId="3" priority="1" operator="containsText" text="FAIL">
      <formula>NOT(ISERROR(SEARCH("FAIL",K17)))</formula>
    </cfRule>
    <cfRule type="containsText" dxfId="2" priority="2" operator="containsText" text="PASS">
      <formula>NOT(ISERROR(SEARCH("PASS",K17)))</formula>
    </cfRule>
  </conditionalFormatting>
  <pageMargins left="0.39583333333333331" right="0.39583333333333331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5E8825EC-2588-4527-8A1C-2FD53E0E81B4}">
          <x14:formula1>
            <xm:f>Dropdown!$A$6:$A$7</xm:f>
          </x14:formula1>
          <xm:sqref>F4</xm:sqref>
        </x14:dataValidation>
        <x14:dataValidation type="list" allowBlank="1" showInputMessage="1" showErrorMessage="1" xr:uid="{C9570EFB-689F-4EF1-9582-C0EF1EE5A3A3}">
          <x14:formula1>
            <xm:f>Dropdown!$D$2:$D$3</xm:f>
          </x14:formula1>
          <xm:sqref>H10</xm:sqref>
        </x14:dataValidation>
        <x14:dataValidation type="list" allowBlank="1" showInputMessage="1" showErrorMessage="1" xr:uid="{00C24E65-AFD9-4808-832D-D184FF00378E}">
          <x14:formula1>
            <xm:f>Dropdown!$A$2:$A$3</xm:f>
          </x14:formula1>
          <xm:sqref>K29:K31 K36:K40</xm:sqref>
        </x14:dataValidation>
        <x14:dataValidation type="list" allowBlank="1" showInputMessage="1" showErrorMessage="1" xr:uid="{6E275F79-6011-4B93-9DAD-8E444C2FC1EC}">
          <x14:formula1>
            <xm:f>Dropdown!$B$2:$B$4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F550F-C6D5-41AA-B504-7B770496E918}">
  <dimension ref="A1:M73"/>
  <sheetViews>
    <sheetView zoomScaleNormal="100" workbookViewId="0">
      <pane ySplit="1" topLeftCell="A28" activePane="bottomLeft" state="frozen"/>
      <selection pane="bottomLeft" activeCell="M38" sqref="M38"/>
    </sheetView>
  </sheetViews>
  <sheetFormatPr defaultRowHeight="15" x14ac:dyDescent="0.25"/>
  <cols>
    <col min="1" max="2" width="14.7109375" customWidth="1"/>
    <col min="3" max="3" width="15.7109375" customWidth="1"/>
    <col min="4" max="4" width="13.5703125" customWidth="1"/>
    <col min="5" max="5" width="9.5703125" customWidth="1"/>
    <col min="6" max="6" width="9.7109375" customWidth="1"/>
    <col min="7" max="7" width="8.5703125" customWidth="1"/>
    <col min="8" max="8" width="6.140625" customWidth="1"/>
    <col min="9" max="9" width="6.42578125" customWidth="1"/>
    <col min="10" max="10" width="10.140625" customWidth="1"/>
    <col min="11" max="11" width="5.85546875" customWidth="1"/>
    <col min="12" max="12" width="7.5703125" customWidth="1"/>
    <col min="13" max="13" width="6.5703125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5">
      <c r="A2" s="1">
        <v>45157.375</v>
      </c>
      <c r="B2">
        <v>-1.7</v>
      </c>
      <c r="C2">
        <v>1</v>
      </c>
      <c r="D2">
        <v>1</v>
      </c>
      <c r="E2">
        <v>16.62</v>
      </c>
      <c r="F2">
        <v>0.3</v>
      </c>
      <c r="G2">
        <v>0</v>
      </c>
      <c r="H2">
        <v>23.7</v>
      </c>
      <c r="I2">
        <v>52</v>
      </c>
      <c r="J2">
        <v>700</v>
      </c>
      <c r="K2">
        <v>31.6</v>
      </c>
      <c r="L2">
        <v>27</v>
      </c>
      <c r="M2">
        <v>0</v>
      </c>
    </row>
    <row r="3" spans="1:13" x14ac:dyDescent="0.25">
      <c r="A3" s="1">
        <v>45157.416666666664</v>
      </c>
      <c r="B3">
        <v>3.9</v>
      </c>
      <c r="C3">
        <v>-0.5</v>
      </c>
      <c r="D3">
        <v>-0.6</v>
      </c>
      <c r="E3">
        <v>16.61</v>
      </c>
      <c r="F3">
        <v>0.3</v>
      </c>
      <c r="G3">
        <v>1</v>
      </c>
      <c r="H3">
        <v>23.8</v>
      </c>
      <c r="I3">
        <v>51</v>
      </c>
      <c r="J3">
        <v>700.2</v>
      </c>
      <c r="K3">
        <v>31.6</v>
      </c>
      <c r="L3">
        <v>27</v>
      </c>
      <c r="M3">
        <v>0</v>
      </c>
    </row>
    <row r="4" spans="1:13" x14ac:dyDescent="0.25">
      <c r="A4" s="1">
        <v>45157.458333333336</v>
      </c>
      <c r="B4">
        <v>-2.1</v>
      </c>
      <c r="C4">
        <v>0</v>
      </c>
      <c r="D4">
        <v>0</v>
      </c>
      <c r="E4">
        <v>16.61</v>
      </c>
      <c r="F4">
        <v>0.3</v>
      </c>
      <c r="G4">
        <v>1</v>
      </c>
      <c r="H4">
        <v>23.6</v>
      </c>
      <c r="I4">
        <v>52</v>
      </c>
      <c r="J4">
        <v>700.3</v>
      </c>
      <c r="K4">
        <v>31.6</v>
      </c>
      <c r="L4">
        <v>27</v>
      </c>
      <c r="M4">
        <v>0</v>
      </c>
    </row>
    <row r="5" spans="1:13" x14ac:dyDescent="0.25">
      <c r="A5" s="1">
        <v>45157.5</v>
      </c>
      <c r="B5">
        <v>-2.8</v>
      </c>
      <c r="C5">
        <v>1.1000000000000001</v>
      </c>
      <c r="D5">
        <v>1.2</v>
      </c>
      <c r="E5">
        <v>16.61</v>
      </c>
      <c r="F5">
        <v>0.3</v>
      </c>
      <c r="G5">
        <v>1</v>
      </c>
      <c r="H5">
        <v>23.6</v>
      </c>
      <c r="I5">
        <v>51</v>
      </c>
      <c r="J5">
        <v>699.8</v>
      </c>
      <c r="K5">
        <v>31.6</v>
      </c>
      <c r="L5">
        <v>26</v>
      </c>
      <c r="M5">
        <v>0</v>
      </c>
    </row>
    <row r="6" spans="1:13" x14ac:dyDescent="0.25">
      <c r="A6" s="1">
        <v>45157.541666666664</v>
      </c>
      <c r="B6">
        <v>-4</v>
      </c>
      <c r="C6">
        <v>1.6</v>
      </c>
      <c r="D6">
        <v>1.7</v>
      </c>
      <c r="E6">
        <v>16.61</v>
      </c>
      <c r="F6">
        <v>0.3</v>
      </c>
      <c r="G6">
        <v>1</v>
      </c>
      <c r="H6">
        <v>23.7</v>
      </c>
      <c r="I6">
        <v>52</v>
      </c>
      <c r="J6">
        <v>699.3</v>
      </c>
      <c r="K6">
        <v>31.6</v>
      </c>
      <c r="L6">
        <v>27</v>
      </c>
      <c r="M6">
        <v>0</v>
      </c>
    </row>
    <row r="7" spans="1:13" x14ac:dyDescent="0.25">
      <c r="A7" s="1">
        <v>45157.583333333336</v>
      </c>
      <c r="B7">
        <v>3.7</v>
      </c>
      <c r="C7">
        <v>3.1</v>
      </c>
      <c r="D7">
        <v>3.4</v>
      </c>
      <c r="E7">
        <v>16.61</v>
      </c>
      <c r="F7">
        <v>0.3</v>
      </c>
      <c r="G7">
        <v>1</v>
      </c>
      <c r="H7">
        <v>23.5</v>
      </c>
      <c r="I7">
        <v>50</v>
      </c>
      <c r="J7">
        <v>698.8</v>
      </c>
      <c r="K7">
        <v>31.7</v>
      </c>
      <c r="L7">
        <v>26</v>
      </c>
      <c r="M7">
        <v>0</v>
      </c>
    </row>
    <row r="8" spans="1:13" x14ac:dyDescent="0.25">
      <c r="A8" s="1">
        <v>45157.625</v>
      </c>
      <c r="B8">
        <v>-0.3</v>
      </c>
      <c r="C8">
        <v>-0.1</v>
      </c>
      <c r="D8">
        <v>-0.1</v>
      </c>
      <c r="E8">
        <v>16.61</v>
      </c>
      <c r="F8">
        <v>0.3</v>
      </c>
      <c r="G8">
        <v>0</v>
      </c>
      <c r="H8">
        <v>23.7</v>
      </c>
      <c r="I8">
        <v>51</v>
      </c>
      <c r="J8">
        <v>698.5</v>
      </c>
      <c r="K8">
        <v>31.6</v>
      </c>
      <c r="L8">
        <v>27</v>
      </c>
      <c r="M8">
        <v>0</v>
      </c>
    </row>
    <row r="9" spans="1:13" x14ac:dyDescent="0.25">
      <c r="A9" s="1">
        <v>45157.666666666664</v>
      </c>
      <c r="B9">
        <v>-1.4</v>
      </c>
      <c r="C9">
        <v>0.2</v>
      </c>
      <c r="D9">
        <v>0.3</v>
      </c>
      <c r="E9">
        <v>16.61</v>
      </c>
      <c r="F9">
        <v>0.3</v>
      </c>
      <c r="G9">
        <v>0</v>
      </c>
      <c r="H9">
        <v>23.7</v>
      </c>
      <c r="I9">
        <v>50</v>
      </c>
      <c r="J9">
        <v>698.3</v>
      </c>
      <c r="K9">
        <v>31.7</v>
      </c>
      <c r="L9">
        <v>26</v>
      </c>
      <c r="M9">
        <v>0</v>
      </c>
    </row>
    <row r="10" spans="1:13" x14ac:dyDescent="0.25">
      <c r="A10" s="1">
        <v>45157.708333333336</v>
      </c>
      <c r="B10">
        <v>-1.9</v>
      </c>
      <c r="C10">
        <v>-0.6</v>
      </c>
      <c r="D10">
        <v>-0.7</v>
      </c>
      <c r="E10">
        <v>16.600000000000001</v>
      </c>
      <c r="F10">
        <v>0.3</v>
      </c>
      <c r="G10">
        <v>1</v>
      </c>
      <c r="H10">
        <v>23.9</v>
      </c>
      <c r="I10">
        <v>50</v>
      </c>
      <c r="J10">
        <v>698.3</v>
      </c>
      <c r="K10">
        <v>31.8</v>
      </c>
      <c r="L10">
        <v>26</v>
      </c>
      <c r="M10">
        <v>0</v>
      </c>
    </row>
    <row r="11" spans="1:13" x14ac:dyDescent="0.25">
      <c r="A11" s="1">
        <v>45157.75</v>
      </c>
      <c r="B11">
        <v>-0.6</v>
      </c>
      <c r="C11">
        <v>0.9</v>
      </c>
      <c r="D11">
        <v>1</v>
      </c>
      <c r="E11">
        <v>16.61</v>
      </c>
      <c r="F11">
        <v>0.3</v>
      </c>
      <c r="G11">
        <v>1</v>
      </c>
      <c r="H11">
        <v>23.9</v>
      </c>
      <c r="I11">
        <v>50</v>
      </c>
      <c r="J11">
        <v>698.2</v>
      </c>
      <c r="K11">
        <v>31.8</v>
      </c>
      <c r="L11">
        <v>26</v>
      </c>
      <c r="M11">
        <v>0</v>
      </c>
    </row>
    <row r="12" spans="1:13" x14ac:dyDescent="0.25">
      <c r="A12" s="1">
        <v>45157.791666666664</v>
      </c>
      <c r="B12">
        <v>-1.4</v>
      </c>
      <c r="C12">
        <v>0.4</v>
      </c>
      <c r="D12">
        <v>0.4</v>
      </c>
      <c r="E12">
        <v>16.61</v>
      </c>
      <c r="F12">
        <v>0.3</v>
      </c>
      <c r="G12">
        <v>0</v>
      </c>
      <c r="H12">
        <v>24.2</v>
      </c>
      <c r="I12">
        <v>51</v>
      </c>
      <c r="J12">
        <v>698.2</v>
      </c>
      <c r="K12">
        <v>32</v>
      </c>
      <c r="L12">
        <v>27</v>
      </c>
      <c r="M12">
        <v>0</v>
      </c>
    </row>
    <row r="13" spans="1:13" x14ac:dyDescent="0.25">
      <c r="A13" s="1">
        <v>45157.833333333336</v>
      </c>
      <c r="B13">
        <v>0.8</v>
      </c>
      <c r="C13">
        <v>-2.1</v>
      </c>
      <c r="D13">
        <v>-2.2999999999999998</v>
      </c>
      <c r="E13">
        <v>16.62</v>
      </c>
      <c r="F13">
        <v>0.3</v>
      </c>
      <c r="G13">
        <v>0</v>
      </c>
      <c r="H13">
        <v>24.3</v>
      </c>
      <c r="I13">
        <v>51</v>
      </c>
      <c r="J13">
        <v>698.2</v>
      </c>
      <c r="K13">
        <v>32.1</v>
      </c>
      <c r="L13">
        <v>27</v>
      </c>
      <c r="M13">
        <v>0</v>
      </c>
    </row>
    <row r="14" spans="1:13" x14ac:dyDescent="0.25">
      <c r="A14" s="1">
        <v>45157.875</v>
      </c>
      <c r="B14">
        <v>-0.6</v>
      </c>
      <c r="C14">
        <v>-1.9</v>
      </c>
      <c r="D14">
        <v>-2</v>
      </c>
      <c r="E14">
        <v>16.61</v>
      </c>
      <c r="F14">
        <v>0.3</v>
      </c>
      <c r="G14">
        <v>0</v>
      </c>
      <c r="H14">
        <v>24.2</v>
      </c>
      <c r="I14">
        <v>50</v>
      </c>
      <c r="J14">
        <v>698.5</v>
      </c>
      <c r="K14">
        <v>32.1</v>
      </c>
      <c r="L14">
        <v>26</v>
      </c>
      <c r="M14">
        <v>0</v>
      </c>
    </row>
    <row r="15" spans="1:13" x14ac:dyDescent="0.25">
      <c r="A15" s="1">
        <v>45157.916666666664</v>
      </c>
      <c r="B15">
        <v>-0.4</v>
      </c>
      <c r="C15">
        <v>0.3</v>
      </c>
      <c r="D15">
        <v>0.3</v>
      </c>
      <c r="E15">
        <v>16.61</v>
      </c>
      <c r="F15">
        <v>0.3</v>
      </c>
      <c r="G15">
        <v>0</v>
      </c>
      <c r="H15">
        <v>24.4</v>
      </c>
      <c r="I15">
        <v>50</v>
      </c>
      <c r="J15">
        <v>698.6</v>
      </c>
      <c r="K15">
        <v>32.299999999999997</v>
      </c>
      <c r="L15">
        <v>26</v>
      </c>
      <c r="M15">
        <v>0</v>
      </c>
    </row>
    <row r="16" spans="1:13" x14ac:dyDescent="0.25">
      <c r="A16" s="1">
        <v>45157.958333333336</v>
      </c>
      <c r="B16">
        <v>0</v>
      </c>
      <c r="C16">
        <v>3.7</v>
      </c>
      <c r="D16">
        <v>4.0999999999999996</v>
      </c>
      <c r="E16">
        <v>16.61</v>
      </c>
      <c r="F16">
        <v>0.3</v>
      </c>
      <c r="G16">
        <v>0</v>
      </c>
      <c r="H16">
        <v>24.5</v>
      </c>
      <c r="I16">
        <v>50</v>
      </c>
      <c r="J16">
        <v>698.2</v>
      </c>
      <c r="K16">
        <v>32.299999999999997</v>
      </c>
      <c r="L16">
        <v>26</v>
      </c>
      <c r="M16">
        <v>0</v>
      </c>
    </row>
    <row r="17" spans="1:13" x14ac:dyDescent="0.25">
      <c r="A17" s="1">
        <v>45158</v>
      </c>
      <c r="B17">
        <v>1.9</v>
      </c>
      <c r="C17">
        <v>1.2</v>
      </c>
      <c r="D17">
        <v>1.3</v>
      </c>
      <c r="E17">
        <v>16.600000000000001</v>
      </c>
      <c r="F17">
        <v>0.3</v>
      </c>
      <c r="G17">
        <v>0</v>
      </c>
      <c r="H17">
        <v>24.6</v>
      </c>
      <c r="I17">
        <v>51</v>
      </c>
      <c r="J17">
        <v>698</v>
      </c>
      <c r="K17">
        <v>32.299999999999997</v>
      </c>
      <c r="L17">
        <v>27</v>
      </c>
      <c r="M17">
        <v>0</v>
      </c>
    </row>
    <row r="18" spans="1:13" x14ac:dyDescent="0.25">
      <c r="A18" s="1">
        <v>45158.041666666664</v>
      </c>
      <c r="B18">
        <v>-0.9</v>
      </c>
      <c r="C18">
        <v>-0.9</v>
      </c>
      <c r="D18">
        <v>-0.9</v>
      </c>
      <c r="E18">
        <v>16.61</v>
      </c>
      <c r="F18">
        <v>0.3</v>
      </c>
      <c r="G18">
        <v>1</v>
      </c>
      <c r="H18">
        <v>24.6</v>
      </c>
      <c r="I18">
        <v>52</v>
      </c>
      <c r="J18">
        <v>697.7</v>
      </c>
      <c r="K18">
        <v>32.299999999999997</v>
      </c>
      <c r="L18">
        <v>27</v>
      </c>
      <c r="M18">
        <v>0</v>
      </c>
    </row>
    <row r="19" spans="1:13" x14ac:dyDescent="0.25">
      <c r="A19" s="1">
        <v>45158.083333333336</v>
      </c>
      <c r="B19">
        <v>-2.5</v>
      </c>
      <c r="C19">
        <v>-1</v>
      </c>
      <c r="D19">
        <v>-1.1000000000000001</v>
      </c>
      <c r="E19">
        <v>16.61</v>
      </c>
      <c r="F19">
        <v>0.3</v>
      </c>
      <c r="G19">
        <v>1</v>
      </c>
      <c r="H19">
        <v>24.6</v>
      </c>
      <c r="I19">
        <v>52</v>
      </c>
      <c r="J19">
        <v>697.6</v>
      </c>
      <c r="K19">
        <v>32.5</v>
      </c>
      <c r="L19">
        <v>28</v>
      </c>
      <c r="M19">
        <v>0</v>
      </c>
    </row>
    <row r="20" spans="1:13" x14ac:dyDescent="0.25">
      <c r="A20" s="1">
        <v>45158.125</v>
      </c>
      <c r="B20">
        <v>-1.6</v>
      </c>
      <c r="C20">
        <v>0.5</v>
      </c>
      <c r="D20">
        <v>0.5</v>
      </c>
      <c r="E20">
        <v>16.61</v>
      </c>
      <c r="F20">
        <v>0.3</v>
      </c>
      <c r="G20">
        <v>1</v>
      </c>
      <c r="H20">
        <v>24.6</v>
      </c>
      <c r="I20">
        <v>51</v>
      </c>
      <c r="J20">
        <v>697.6</v>
      </c>
      <c r="K20">
        <v>32.4</v>
      </c>
      <c r="L20">
        <v>27</v>
      </c>
      <c r="M20">
        <v>0</v>
      </c>
    </row>
    <row r="21" spans="1:13" x14ac:dyDescent="0.25">
      <c r="A21" s="1">
        <v>45158.166666666664</v>
      </c>
      <c r="B21">
        <v>3.2</v>
      </c>
      <c r="C21">
        <v>0.3</v>
      </c>
      <c r="D21">
        <v>0.3</v>
      </c>
      <c r="E21">
        <v>16.62</v>
      </c>
      <c r="F21">
        <v>0.3</v>
      </c>
      <c r="G21">
        <v>0</v>
      </c>
      <c r="H21">
        <v>24.7</v>
      </c>
      <c r="I21">
        <v>51</v>
      </c>
      <c r="J21">
        <v>696.7</v>
      </c>
      <c r="K21">
        <v>32.4</v>
      </c>
      <c r="L21">
        <v>27</v>
      </c>
      <c r="M21">
        <v>0</v>
      </c>
    </row>
    <row r="22" spans="1:13" x14ac:dyDescent="0.25">
      <c r="A22" s="1">
        <v>45158.208333333336</v>
      </c>
      <c r="B22">
        <v>-0.7</v>
      </c>
      <c r="C22">
        <v>0.7</v>
      </c>
      <c r="D22">
        <v>0.8</v>
      </c>
      <c r="E22">
        <v>16.600000000000001</v>
      </c>
      <c r="F22">
        <v>0.3</v>
      </c>
      <c r="G22">
        <v>0</v>
      </c>
      <c r="H22">
        <v>24.8</v>
      </c>
      <c r="I22">
        <v>51</v>
      </c>
      <c r="J22">
        <v>696.3</v>
      </c>
      <c r="K22">
        <v>32.5</v>
      </c>
      <c r="L22">
        <v>27</v>
      </c>
      <c r="M22">
        <v>0</v>
      </c>
    </row>
    <row r="23" spans="1:13" x14ac:dyDescent="0.25">
      <c r="A23" s="1">
        <v>45158.25</v>
      </c>
      <c r="B23">
        <v>-0.7</v>
      </c>
      <c r="C23">
        <v>0.6</v>
      </c>
      <c r="D23">
        <v>0.7</v>
      </c>
      <c r="E23">
        <v>16.600000000000001</v>
      </c>
      <c r="F23">
        <v>0.3</v>
      </c>
      <c r="G23">
        <v>0</v>
      </c>
      <c r="H23">
        <v>24.5</v>
      </c>
      <c r="I23">
        <v>52</v>
      </c>
      <c r="J23">
        <v>696</v>
      </c>
      <c r="K23">
        <v>32.4</v>
      </c>
      <c r="L23">
        <v>27</v>
      </c>
      <c r="M23">
        <v>0</v>
      </c>
    </row>
    <row r="24" spans="1:13" x14ac:dyDescent="0.25">
      <c r="A24" s="1">
        <v>45158.291666666664</v>
      </c>
      <c r="B24">
        <v>3.8</v>
      </c>
      <c r="C24">
        <v>2.2000000000000002</v>
      </c>
      <c r="D24">
        <v>2.4</v>
      </c>
      <c r="E24">
        <v>16.62</v>
      </c>
      <c r="F24">
        <v>0.3</v>
      </c>
      <c r="G24">
        <v>0</v>
      </c>
      <c r="H24">
        <v>24.7</v>
      </c>
      <c r="I24">
        <v>51</v>
      </c>
      <c r="J24">
        <v>695.7</v>
      </c>
      <c r="K24">
        <v>32.299999999999997</v>
      </c>
      <c r="L24">
        <v>27</v>
      </c>
      <c r="M24">
        <v>0</v>
      </c>
    </row>
    <row r="25" spans="1:13" x14ac:dyDescent="0.25">
      <c r="A25" s="1">
        <v>45158.333333333336</v>
      </c>
      <c r="B25">
        <v>-1.8</v>
      </c>
      <c r="C25">
        <v>0</v>
      </c>
      <c r="D25">
        <v>0</v>
      </c>
      <c r="E25">
        <v>16.61</v>
      </c>
      <c r="F25">
        <v>0.3</v>
      </c>
      <c r="G25">
        <v>1</v>
      </c>
      <c r="H25">
        <v>24.8</v>
      </c>
      <c r="I25">
        <v>52</v>
      </c>
      <c r="J25">
        <v>695.4</v>
      </c>
      <c r="K25">
        <v>32.5</v>
      </c>
      <c r="L25">
        <v>27</v>
      </c>
      <c r="M25">
        <v>0</v>
      </c>
    </row>
    <row r="26" spans="1:13" x14ac:dyDescent="0.25">
      <c r="A26" s="1">
        <v>45158.375</v>
      </c>
      <c r="B26">
        <v>4.5999999999999996</v>
      </c>
      <c r="C26">
        <v>3.3</v>
      </c>
      <c r="D26">
        <v>3.6</v>
      </c>
      <c r="E26">
        <v>16.62</v>
      </c>
      <c r="F26">
        <v>0.3</v>
      </c>
      <c r="G26">
        <v>0</v>
      </c>
      <c r="H26">
        <v>24.4</v>
      </c>
      <c r="I26">
        <v>54</v>
      </c>
      <c r="J26">
        <v>695</v>
      </c>
      <c r="K26">
        <v>32.200000000000003</v>
      </c>
      <c r="L26">
        <v>28</v>
      </c>
      <c r="M26">
        <v>0</v>
      </c>
    </row>
    <row r="27" spans="1:13" x14ac:dyDescent="0.25">
      <c r="A27" s="1">
        <v>45158.416666666664</v>
      </c>
      <c r="B27">
        <v>1.3</v>
      </c>
      <c r="C27">
        <v>0.4</v>
      </c>
      <c r="D27">
        <v>0.5</v>
      </c>
      <c r="E27">
        <v>16.62</v>
      </c>
      <c r="F27">
        <v>0.3</v>
      </c>
      <c r="G27">
        <v>1</v>
      </c>
      <c r="H27">
        <v>24.6</v>
      </c>
      <c r="I27">
        <v>53</v>
      </c>
      <c r="J27">
        <v>694.5</v>
      </c>
      <c r="K27">
        <v>32.299999999999997</v>
      </c>
      <c r="L27">
        <v>28</v>
      </c>
      <c r="M27">
        <v>0</v>
      </c>
    </row>
    <row r="28" spans="1:13" x14ac:dyDescent="0.25">
      <c r="A28" s="1">
        <v>45158.458333333336</v>
      </c>
      <c r="B28">
        <v>5.9</v>
      </c>
      <c r="C28">
        <v>6</v>
      </c>
      <c r="D28">
        <v>6.5</v>
      </c>
      <c r="E28">
        <v>16.61</v>
      </c>
      <c r="F28">
        <v>0.3</v>
      </c>
      <c r="G28">
        <v>1</v>
      </c>
      <c r="H28">
        <v>24.2</v>
      </c>
      <c r="I28">
        <v>54</v>
      </c>
      <c r="J28">
        <v>694.6</v>
      </c>
      <c r="K28">
        <v>32.1</v>
      </c>
      <c r="L28">
        <v>28</v>
      </c>
      <c r="M28">
        <v>0</v>
      </c>
    </row>
    <row r="29" spans="1:13" x14ac:dyDescent="0.25">
      <c r="A29" s="1">
        <v>45158.5</v>
      </c>
      <c r="B29">
        <v>6</v>
      </c>
      <c r="C29">
        <v>0.6</v>
      </c>
      <c r="D29">
        <v>0.6</v>
      </c>
      <c r="E29">
        <v>16.61</v>
      </c>
      <c r="F29">
        <v>0.3</v>
      </c>
      <c r="G29">
        <v>0</v>
      </c>
      <c r="H29">
        <v>24.5</v>
      </c>
      <c r="I29">
        <v>53</v>
      </c>
      <c r="J29">
        <v>693.9</v>
      </c>
      <c r="K29">
        <v>32.200000000000003</v>
      </c>
      <c r="L29">
        <v>28</v>
      </c>
      <c r="M29">
        <v>0</v>
      </c>
    </row>
    <row r="30" spans="1:13" x14ac:dyDescent="0.25">
      <c r="A30" s="1">
        <v>45158.541666666664</v>
      </c>
      <c r="B30">
        <v>2.4</v>
      </c>
      <c r="C30">
        <v>1</v>
      </c>
      <c r="D30">
        <v>1.1000000000000001</v>
      </c>
      <c r="E30">
        <v>16.61</v>
      </c>
      <c r="F30">
        <v>0.3</v>
      </c>
      <c r="G30">
        <v>0</v>
      </c>
      <c r="H30">
        <v>24.4</v>
      </c>
      <c r="I30">
        <v>55</v>
      </c>
      <c r="J30">
        <v>692.3</v>
      </c>
      <c r="K30">
        <v>32.1</v>
      </c>
      <c r="L30">
        <v>28</v>
      </c>
      <c r="M30">
        <v>0</v>
      </c>
    </row>
    <row r="31" spans="1:13" x14ac:dyDescent="0.25">
      <c r="A31" s="1">
        <v>45158.583333333336</v>
      </c>
      <c r="B31">
        <v>1</v>
      </c>
      <c r="C31">
        <v>1.7</v>
      </c>
      <c r="D31">
        <v>1.9</v>
      </c>
      <c r="E31">
        <v>16.61</v>
      </c>
      <c r="F31">
        <v>0.3</v>
      </c>
      <c r="G31">
        <v>1</v>
      </c>
      <c r="H31">
        <v>24.4</v>
      </c>
      <c r="I31">
        <v>54</v>
      </c>
      <c r="J31">
        <v>691.9</v>
      </c>
      <c r="K31">
        <v>32.1</v>
      </c>
      <c r="L31">
        <v>28</v>
      </c>
      <c r="M31">
        <v>0</v>
      </c>
    </row>
    <row r="32" spans="1:13" x14ac:dyDescent="0.25">
      <c r="A32" s="1">
        <v>45158.625</v>
      </c>
      <c r="B32">
        <v>2.4</v>
      </c>
      <c r="C32">
        <v>-0.8</v>
      </c>
      <c r="D32">
        <v>-0.8</v>
      </c>
      <c r="E32">
        <v>16.62</v>
      </c>
      <c r="F32">
        <v>0.3</v>
      </c>
      <c r="G32">
        <v>0</v>
      </c>
      <c r="H32">
        <v>24.2</v>
      </c>
      <c r="I32">
        <v>58</v>
      </c>
      <c r="J32">
        <v>691.1</v>
      </c>
      <c r="K32">
        <v>31.9</v>
      </c>
      <c r="L32">
        <v>30</v>
      </c>
      <c r="M32">
        <v>0</v>
      </c>
    </row>
    <row r="33" spans="1:13" x14ac:dyDescent="0.25">
      <c r="A33" s="1">
        <v>45158.666666666664</v>
      </c>
      <c r="B33">
        <v>2.1</v>
      </c>
      <c r="C33">
        <v>4.4000000000000004</v>
      </c>
      <c r="D33">
        <v>4.8</v>
      </c>
      <c r="E33">
        <v>16.62</v>
      </c>
      <c r="F33">
        <v>0.3</v>
      </c>
      <c r="G33">
        <v>0</v>
      </c>
      <c r="H33">
        <v>24.3</v>
      </c>
      <c r="I33">
        <v>57</v>
      </c>
      <c r="J33">
        <v>690.6</v>
      </c>
      <c r="K33">
        <v>32</v>
      </c>
      <c r="L33">
        <v>29</v>
      </c>
      <c r="M33">
        <v>0</v>
      </c>
    </row>
    <row r="34" spans="1:13" x14ac:dyDescent="0.25">
      <c r="A34" s="1">
        <v>45158.708333333336</v>
      </c>
      <c r="B34">
        <v>2.6</v>
      </c>
      <c r="C34">
        <v>1.3</v>
      </c>
      <c r="D34">
        <v>1.4</v>
      </c>
      <c r="E34">
        <v>16.62</v>
      </c>
      <c r="F34">
        <v>0.3</v>
      </c>
      <c r="G34">
        <v>0</v>
      </c>
      <c r="H34">
        <v>24.2</v>
      </c>
      <c r="I34">
        <v>58</v>
      </c>
      <c r="J34">
        <v>691</v>
      </c>
      <c r="K34">
        <v>31.8</v>
      </c>
      <c r="L34">
        <v>30</v>
      </c>
      <c r="M34">
        <v>0</v>
      </c>
    </row>
    <row r="35" spans="1:13" x14ac:dyDescent="0.25">
      <c r="A35" s="1">
        <v>45158.75</v>
      </c>
      <c r="B35">
        <v>2</v>
      </c>
      <c r="C35">
        <v>0.7</v>
      </c>
      <c r="D35">
        <v>0.8</v>
      </c>
      <c r="E35">
        <v>16.61</v>
      </c>
      <c r="F35">
        <v>0.3</v>
      </c>
      <c r="G35">
        <v>1</v>
      </c>
      <c r="H35">
        <v>24.7</v>
      </c>
      <c r="I35">
        <v>56</v>
      </c>
      <c r="J35">
        <v>692.2</v>
      </c>
      <c r="K35">
        <v>32.200000000000003</v>
      </c>
      <c r="L35">
        <v>29</v>
      </c>
      <c r="M35">
        <v>0</v>
      </c>
    </row>
    <row r="36" spans="1:13" x14ac:dyDescent="0.25">
      <c r="A36" s="1">
        <v>45158.791666666664</v>
      </c>
      <c r="B36">
        <v>-2.1</v>
      </c>
      <c r="C36">
        <v>0</v>
      </c>
      <c r="D36">
        <v>0</v>
      </c>
      <c r="E36">
        <v>16.62</v>
      </c>
      <c r="F36">
        <v>0.3</v>
      </c>
      <c r="G36">
        <v>1</v>
      </c>
      <c r="H36">
        <v>24.5</v>
      </c>
      <c r="I36">
        <v>55</v>
      </c>
      <c r="J36">
        <v>693.1</v>
      </c>
      <c r="K36">
        <v>32.200000000000003</v>
      </c>
      <c r="L36">
        <v>29</v>
      </c>
      <c r="M36">
        <v>0</v>
      </c>
    </row>
    <row r="37" spans="1:13" x14ac:dyDescent="0.25">
      <c r="A37" s="1">
        <v>45158.833333333336</v>
      </c>
      <c r="B37">
        <v>2.1</v>
      </c>
      <c r="C37">
        <v>-0.4</v>
      </c>
      <c r="D37">
        <v>-0.5</v>
      </c>
      <c r="E37">
        <v>16.62</v>
      </c>
      <c r="F37">
        <v>0.3</v>
      </c>
      <c r="G37">
        <v>1</v>
      </c>
      <c r="H37">
        <v>24.7</v>
      </c>
      <c r="I37">
        <v>55</v>
      </c>
      <c r="J37">
        <v>694.3</v>
      </c>
      <c r="K37">
        <v>32.299999999999997</v>
      </c>
      <c r="L37">
        <v>29</v>
      </c>
      <c r="M37">
        <v>0</v>
      </c>
    </row>
    <row r="38" spans="1:13" x14ac:dyDescent="0.25">
      <c r="A38" s="1">
        <v>45158.875</v>
      </c>
      <c r="B38">
        <v>0.8</v>
      </c>
      <c r="C38">
        <v>0.6</v>
      </c>
      <c r="D38">
        <v>0.7</v>
      </c>
      <c r="E38">
        <v>16.61</v>
      </c>
      <c r="F38">
        <v>0.3</v>
      </c>
      <c r="G38">
        <v>1</v>
      </c>
      <c r="H38">
        <v>24.7</v>
      </c>
      <c r="I38">
        <v>54</v>
      </c>
      <c r="J38">
        <v>696.3</v>
      </c>
      <c r="K38">
        <v>32.4</v>
      </c>
      <c r="L38">
        <v>28</v>
      </c>
      <c r="M38">
        <v>0</v>
      </c>
    </row>
    <row r="39" spans="1:13" x14ac:dyDescent="0.25">
      <c r="A39" s="1">
        <v>45158.916666666664</v>
      </c>
      <c r="B39">
        <v>-1.6</v>
      </c>
      <c r="C39">
        <v>2.6</v>
      </c>
      <c r="D39">
        <v>2.8</v>
      </c>
      <c r="E39">
        <v>16.62</v>
      </c>
      <c r="F39">
        <v>0.3</v>
      </c>
      <c r="G39">
        <v>0</v>
      </c>
      <c r="H39">
        <v>24.8</v>
      </c>
      <c r="I39">
        <v>54</v>
      </c>
      <c r="J39">
        <v>697.9</v>
      </c>
      <c r="K39">
        <v>32.200000000000003</v>
      </c>
      <c r="L39">
        <v>29</v>
      </c>
      <c r="M39">
        <v>0</v>
      </c>
    </row>
    <row r="40" spans="1:13" x14ac:dyDescent="0.25">
      <c r="A40" s="1">
        <v>45158.958333333336</v>
      </c>
      <c r="B40">
        <v>1.6</v>
      </c>
      <c r="C40">
        <v>1.8</v>
      </c>
      <c r="D40">
        <v>1.9</v>
      </c>
      <c r="E40">
        <v>16.62</v>
      </c>
      <c r="F40">
        <v>0.3</v>
      </c>
      <c r="G40">
        <v>1</v>
      </c>
      <c r="H40">
        <v>24.9</v>
      </c>
      <c r="I40">
        <v>53</v>
      </c>
      <c r="J40">
        <v>698.7</v>
      </c>
      <c r="K40">
        <v>32.299999999999997</v>
      </c>
      <c r="L40">
        <v>28</v>
      </c>
      <c r="M40">
        <v>0</v>
      </c>
    </row>
    <row r="41" spans="1:13" x14ac:dyDescent="0.25">
      <c r="A41" s="1">
        <v>45159</v>
      </c>
      <c r="B41">
        <v>0.6</v>
      </c>
      <c r="C41">
        <v>0.3</v>
      </c>
      <c r="D41">
        <v>0.3</v>
      </c>
      <c r="E41">
        <v>16.63</v>
      </c>
      <c r="F41">
        <v>0.3</v>
      </c>
      <c r="G41">
        <v>0</v>
      </c>
      <c r="H41">
        <v>25.2</v>
      </c>
      <c r="I41">
        <v>51</v>
      </c>
      <c r="J41">
        <v>699.9</v>
      </c>
      <c r="K41">
        <v>32.299999999999997</v>
      </c>
      <c r="L41">
        <v>28</v>
      </c>
      <c r="M41">
        <v>0</v>
      </c>
    </row>
    <row r="42" spans="1:13" x14ac:dyDescent="0.25">
      <c r="A42" s="1">
        <v>45159.041666666664</v>
      </c>
      <c r="B42">
        <v>-1.6</v>
      </c>
      <c r="C42">
        <v>2.7</v>
      </c>
      <c r="D42">
        <v>2.9</v>
      </c>
      <c r="E42">
        <v>16.61</v>
      </c>
      <c r="F42">
        <v>0.3</v>
      </c>
      <c r="G42">
        <v>0</v>
      </c>
      <c r="H42">
        <v>25.3</v>
      </c>
      <c r="I42">
        <v>49</v>
      </c>
      <c r="J42">
        <v>700.6</v>
      </c>
      <c r="K42">
        <v>32.4</v>
      </c>
      <c r="L42">
        <v>26</v>
      </c>
      <c r="M42">
        <v>0</v>
      </c>
    </row>
    <row r="43" spans="1:13" x14ac:dyDescent="0.25">
      <c r="A43" s="1">
        <v>45159.083333333336</v>
      </c>
      <c r="B43">
        <v>0.3</v>
      </c>
      <c r="C43">
        <v>-1</v>
      </c>
      <c r="D43">
        <v>-1.1000000000000001</v>
      </c>
      <c r="E43">
        <v>16.61</v>
      </c>
      <c r="F43">
        <v>0.3</v>
      </c>
      <c r="G43">
        <v>0</v>
      </c>
      <c r="H43">
        <v>24.9</v>
      </c>
      <c r="I43">
        <v>48</v>
      </c>
      <c r="J43">
        <v>700.7</v>
      </c>
      <c r="K43">
        <v>32.1</v>
      </c>
      <c r="L43">
        <v>26</v>
      </c>
      <c r="M43">
        <v>0</v>
      </c>
    </row>
    <row r="44" spans="1:13" x14ac:dyDescent="0.25">
      <c r="A44" s="1">
        <v>45159.125</v>
      </c>
      <c r="B44">
        <v>-3.6</v>
      </c>
      <c r="C44">
        <v>0.5</v>
      </c>
      <c r="D44">
        <v>0.6</v>
      </c>
      <c r="E44">
        <v>16.59</v>
      </c>
      <c r="F44">
        <v>0.3</v>
      </c>
      <c r="G44">
        <v>0</v>
      </c>
      <c r="H44">
        <v>25.5</v>
      </c>
      <c r="I44">
        <v>46</v>
      </c>
      <c r="J44">
        <v>700.9</v>
      </c>
      <c r="K44">
        <v>32.4</v>
      </c>
      <c r="L44">
        <v>25</v>
      </c>
      <c r="M44">
        <v>0</v>
      </c>
    </row>
    <row r="45" spans="1:13" x14ac:dyDescent="0.25">
      <c r="A45" s="1">
        <v>45159.166666666664</v>
      </c>
      <c r="B45">
        <v>-1.4</v>
      </c>
      <c r="C45">
        <v>-0.4</v>
      </c>
      <c r="D45">
        <v>-0.4</v>
      </c>
      <c r="E45">
        <v>16.62</v>
      </c>
      <c r="F45">
        <v>0.3</v>
      </c>
      <c r="G45">
        <v>1</v>
      </c>
      <c r="H45">
        <v>25.6</v>
      </c>
      <c r="I45">
        <v>45</v>
      </c>
      <c r="J45">
        <v>701.3</v>
      </c>
      <c r="K45">
        <v>32.4</v>
      </c>
      <c r="L45">
        <v>25</v>
      </c>
      <c r="M45">
        <v>0</v>
      </c>
    </row>
    <row r="46" spans="1:13" x14ac:dyDescent="0.25">
      <c r="A46" s="1">
        <v>45159.208333333336</v>
      </c>
      <c r="B46">
        <v>1.2</v>
      </c>
      <c r="C46">
        <v>2.2000000000000002</v>
      </c>
      <c r="D46">
        <v>2.2999999999999998</v>
      </c>
      <c r="E46">
        <v>16.61</v>
      </c>
      <c r="F46">
        <v>0.3</v>
      </c>
      <c r="G46">
        <v>0</v>
      </c>
      <c r="H46">
        <v>25.6</v>
      </c>
      <c r="I46">
        <v>45</v>
      </c>
      <c r="J46">
        <v>701.5</v>
      </c>
      <c r="K46">
        <v>32.4</v>
      </c>
      <c r="L46">
        <v>25</v>
      </c>
      <c r="M46">
        <v>0</v>
      </c>
    </row>
    <row r="47" spans="1:13" x14ac:dyDescent="0.25">
      <c r="A47" s="1">
        <v>45159.25</v>
      </c>
      <c r="B47">
        <v>-4.7</v>
      </c>
      <c r="C47">
        <v>0.4</v>
      </c>
      <c r="D47">
        <v>0.4</v>
      </c>
      <c r="E47">
        <v>16.59</v>
      </c>
      <c r="F47">
        <v>0.3</v>
      </c>
      <c r="G47">
        <v>0</v>
      </c>
      <c r="H47">
        <v>25.3</v>
      </c>
      <c r="I47">
        <v>45</v>
      </c>
      <c r="J47">
        <v>701.9</v>
      </c>
      <c r="K47">
        <v>32.299999999999997</v>
      </c>
      <c r="L47">
        <v>25</v>
      </c>
      <c r="M47">
        <v>0</v>
      </c>
    </row>
    <row r="48" spans="1:13" x14ac:dyDescent="0.25">
      <c r="A48" s="1">
        <v>45159.291666666664</v>
      </c>
      <c r="B48">
        <v>3.2</v>
      </c>
      <c r="C48">
        <v>2.7</v>
      </c>
      <c r="D48">
        <v>2.9</v>
      </c>
      <c r="E48">
        <v>16.62</v>
      </c>
      <c r="F48">
        <v>0.3</v>
      </c>
      <c r="G48">
        <v>1</v>
      </c>
      <c r="H48">
        <v>24.7</v>
      </c>
      <c r="I48">
        <v>48</v>
      </c>
      <c r="J48">
        <v>702.4</v>
      </c>
      <c r="K48">
        <v>31.9</v>
      </c>
      <c r="L48">
        <v>26</v>
      </c>
      <c r="M48">
        <v>0</v>
      </c>
    </row>
    <row r="49" spans="1:13" x14ac:dyDescent="0.25">
      <c r="A49" s="1">
        <v>45159.333333333336</v>
      </c>
      <c r="B49">
        <v>-2.6</v>
      </c>
      <c r="C49">
        <v>1</v>
      </c>
      <c r="D49">
        <v>1.1000000000000001</v>
      </c>
      <c r="E49">
        <v>16.62</v>
      </c>
      <c r="F49">
        <v>0.3</v>
      </c>
      <c r="G49">
        <v>1</v>
      </c>
      <c r="H49">
        <v>24.8</v>
      </c>
      <c r="I49">
        <v>48</v>
      </c>
      <c r="J49">
        <v>702.5</v>
      </c>
      <c r="K49">
        <v>32.1</v>
      </c>
      <c r="L49">
        <v>26</v>
      </c>
      <c r="M49">
        <v>0</v>
      </c>
    </row>
    <row r="50" spans="1:13" x14ac:dyDescent="0.25">
      <c r="A50" s="1">
        <v>45159.375</v>
      </c>
      <c r="B50">
        <v>-0.3</v>
      </c>
      <c r="C50">
        <v>0.2</v>
      </c>
      <c r="D50">
        <v>0.2</v>
      </c>
      <c r="E50">
        <v>16.61</v>
      </c>
      <c r="F50">
        <v>0.3</v>
      </c>
      <c r="G50">
        <v>0</v>
      </c>
      <c r="H50">
        <v>24.2</v>
      </c>
      <c r="I50">
        <v>48</v>
      </c>
      <c r="J50">
        <v>702.9</v>
      </c>
      <c r="K50">
        <v>32</v>
      </c>
      <c r="L50">
        <v>25</v>
      </c>
      <c r="M50">
        <v>0</v>
      </c>
    </row>
    <row r="51" spans="1:13" x14ac:dyDescent="0.25">
      <c r="A51" s="1">
        <v>45159.416666666664</v>
      </c>
      <c r="B51">
        <v>1.1000000000000001</v>
      </c>
      <c r="C51">
        <v>0</v>
      </c>
      <c r="D51">
        <v>0</v>
      </c>
      <c r="E51">
        <v>16.62</v>
      </c>
      <c r="F51">
        <v>0.3</v>
      </c>
      <c r="G51">
        <v>0</v>
      </c>
      <c r="H51">
        <v>24.2</v>
      </c>
      <c r="I51">
        <v>48</v>
      </c>
      <c r="J51">
        <v>702.8</v>
      </c>
      <c r="K51">
        <v>32</v>
      </c>
      <c r="L51">
        <v>25</v>
      </c>
      <c r="M51">
        <v>0</v>
      </c>
    </row>
    <row r="52" spans="1:13" x14ac:dyDescent="0.25">
      <c r="A52" s="1">
        <v>45159.458333333336</v>
      </c>
      <c r="B52">
        <v>2</v>
      </c>
      <c r="C52">
        <v>0</v>
      </c>
      <c r="D52">
        <v>0</v>
      </c>
      <c r="E52">
        <v>16.61</v>
      </c>
      <c r="F52">
        <v>0.3</v>
      </c>
      <c r="G52">
        <v>0</v>
      </c>
      <c r="H52">
        <v>23.7</v>
      </c>
      <c r="I52">
        <v>50</v>
      </c>
      <c r="J52">
        <v>702.6</v>
      </c>
      <c r="K52">
        <v>31.6</v>
      </c>
      <c r="L52">
        <v>26</v>
      </c>
      <c r="M52">
        <v>0</v>
      </c>
    </row>
    <row r="53" spans="1:13" x14ac:dyDescent="0.25">
      <c r="A53" s="1">
        <v>45159.5</v>
      </c>
      <c r="B53">
        <v>-1.6</v>
      </c>
      <c r="C53">
        <v>0.2</v>
      </c>
      <c r="D53">
        <v>0.2</v>
      </c>
      <c r="E53">
        <v>16.61</v>
      </c>
      <c r="F53">
        <v>0.3</v>
      </c>
      <c r="G53">
        <v>0</v>
      </c>
      <c r="H53">
        <v>23.6</v>
      </c>
      <c r="I53">
        <v>51</v>
      </c>
      <c r="J53">
        <v>702.3</v>
      </c>
      <c r="K53">
        <v>31.4</v>
      </c>
      <c r="L53">
        <v>27</v>
      </c>
      <c r="M53">
        <v>0</v>
      </c>
    </row>
    <row r="54" spans="1:13" x14ac:dyDescent="0.25">
      <c r="A54" s="1">
        <v>45159.541666666664</v>
      </c>
      <c r="B54">
        <v>1.8</v>
      </c>
      <c r="C54">
        <v>0.5</v>
      </c>
      <c r="D54">
        <v>0.6</v>
      </c>
      <c r="E54">
        <v>16.61</v>
      </c>
      <c r="F54">
        <v>0.3</v>
      </c>
      <c r="G54">
        <v>0</v>
      </c>
      <c r="H54">
        <v>23.7</v>
      </c>
      <c r="I54">
        <v>51</v>
      </c>
      <c r="J54">
        <v>701.9</v>
      </c>
      <c r="K54">
        <v>31.4</v>
      </c>
      <c r="L54">
        <v>27</v>
      </c>
      <c r="M54">
        <v>0</v>
      </c>
    </row>
    <row r="55" spans="1:13" x14ac:dyDescent="0.25">
      <c r="A55" s="1">
        <v>45159.583333333336</v>
      </c>
      <c r="B55">
        <v>-2.2000000000000002</v>
      </c>
      <c r="C55">
        <v>-1.7</v>
      </c>
      <c r="D55">
        <v>-1.8</v>
      </c>
      <c r="E55">
        <v>16.61</v>
      </c>
      <c r="F55">
        <v>0.3</v>
      </c>
      <c r="G55">
        <v>0</v>
      </c>
      <c r="H55">
        <v>23.9</v>
      </c>
      <c r="I55">
        <v>51</v>
      </c>
      <c r="J55">
        <v>701.6</v>
      </c>
      <c r="K55">
        <v>31.6</v>
      </c>
      <c r="L55">
        <v>27</v>
      </c>
      <c r="M55">
        <v>0</v>
      </c>
    </row>
    <row r="56" spans="1:13" x14ac:dyDescent="0.25">
      <c r="A56" s="1">
        <v>45159.625</v>
      </c>
      <c r="B56">
        <v>-4.0999999999999996</v>
      </c>
      <c r="C56">
        <v>1.6</v>
      </c>
      <c r="D56">
        <v>1.8</v>
      </c>
      <c r="E56">
        <v>16.600000000000001</v>
      </c>
      <c r="F56">
        <v>0.3</v>
      </c>
      <c r="G56">
        <v>0</v>
      </c>
      <c r="H56">
        <v>24</v>
      </c>
      <c r="I56">
        <v>51</v>
      </c>
      <c r="J56">
        <v>701.3</v>
      </c>
      <c r="K56">
        <v>31.7</v>
      </c>
      <c r="L56">
        <v>27</v>
      </c>
      <c r="M56">
        <v>0</v>
      </c>
    </row>
    <row r="57" spans="1:13" x14ac:dyDescent="0.25">
      <c r="A57" s="1">
        <v>45159.666666666664</v>
      </c>
      <c r="B57">
        <v>2.1</v>
      </c>
      <c r="C57">
        <v>2.9</v>
      </c>
      <c r="D57">
        <v>3.1</v>
      </c>
      <c r="E57">
        <v>16.600000000000001</v>
      </c>
      <c r="F57">
        <v>0.3</v>
      </c>
      <c r="G57">
        <v>0</v>
      </c>
      <c r="H57">
        <v>24.2</v>
      </c>
      <c r="I57">
        <v>50</v>
      </c>
      <c r="J57">
        <v>701.2</v>
      </c>
      <c r="K57">
        <v>31.7</v>
      </c>
      <c r="L57">
        <v>26</v>
      </c>
      <c r="M57">
        <v>0</v>
      </c>
    </row>
    <row r="58" spans="1:13" x14ac:dyDescent="0.25">
      <c r="A58" s="1">
        <v>45159.708333333336</v>
      </c>
      <c r="B58">
        <v>3.9</v>
      </c>
      <c r="C58">
        <v>2.7</v>
      </c>
      <c r="D58">
        <v>2.9</v>
      </c>
      <c r="E58">
        <v>16.600000000000001</v>
      </c>
      <c r="F58">
        <v>0.3</v>
      </c>
      <c r="G58">
        <v>0</v>
      </c>
      <c r="H58">
        <v>24.2</v>
      </c>
      <c r="I58">
        <v>50</v>
      </c>
      <c r="J58">
        <v>700.9</v>
      </c>
      <c r="K58">
        <v>31.8</v>
      </c>
      <c r="L58">
        <v>26</v>
      </c>
      <c r="M58">
        <v>0</v>
      </c>
    </row>
    <row r="59" spans="1:13" x14ac:dyDescent="0.25">
      <c r="A59" s="1">
        <v>45159.75</v>
      </c>
      <c r="B59">
        <v>3.8</v>
      </c>
      <c r="C59">
        <v>2.2999999999999998</v>
      </c>
      <c r="D59">
        <v>2.5</v>
      </c>
      <c r="E59">
        <v>16.600000000000001</v>
      </c>
      <c r="F59">
        <v>0.3</v>
      </c>
      <c r="G59">
        <v>1</v>
      </c>
      <c r="H59">
        <v>24.3</v>
      </c>
      <c r="I59">
        <v>50</v>
      </c>
      <c r="J59">
        <v>700.8</v>
      </c>
      <c r="K59">
        <v>31.9</v>
      </c>
      <c r="L59">
        <v>26</v>
      </c>
      <c r="M59">
        <v>0</v>
      </c>
    </row>
    <row r="60" spans="1:13" x14ac:dyDescent="0.25">
      <c r="A60" s="1">
        <v>45159.791666666664</v>
      </c>
      <c r="B60">
        <v>-2.7</v>
      </c>
      <c r="C60">
        <v>0</v>
      </c>
      <c r="D60">
        <v>0</v>
      </c>
      <c r="E60">
        <v>16.61</v>
      </c>
      <c r="F60">
        <v>0.3</v>
      </c>
      <c r="G60">
        <v>0</v>
      </c>
      <c r="H60">
        <v>24.4</v>
      </c>
      <c r="I60">
        <v>49</v>
      </c>
      <c r="J60">
        <v>701</v>
      </c>
      <c r="K60">
        <v>32.1</v>
      </c>
      <c r="L60">
        <v>26</v>
      </c>
      <c r="M60">
        <v>0</v>
      </c>
    </row>
    <row r="61" spans="1:13" x14ac:dyDescent="0.25">
      <c r="A61" s="1">
        <v>45159.833333333336</v>
      </c>
      <c r="B61">
        <v>-2</v>
      </c>
      <c r="C61">
        <v>0.4</v>
      </c>
      <c r="D61">
        <v>0.5</v>
      </c>
      <c r="E61">
        <v>16.600000000000001</v>
      </c>
      <c r="F61">
        <v>0.3</v>
      </c>
      <c r="G61">
        <v>1</v>
      </c>
      <c r="H61">
        <v>24.5</v>
      </c>
      <c r="I61">
        <v>50</v>
      </c>
      <c r="J61">
        <v>701.5</v>
      </c>
      <c r="K61">
        <v>32.200000000000003</v>
      </c>
      <c r="L61">
        <v>26</v>
      </c>
      <c r="M61">
        <v>0</v>
      </c>
    </row>
    <row r="62" spans="1:13" x14ac:dyDescent="0.25">
      <c r="A62" s="1">
        <v>45159.875</v>
      </c>
      <c r="B62">
        <v>2.1</v>
      </c>
      <c r="C62">
        <v>-1.6</v>
      </c>
      <c r="D62">
        <v>-1.7</v>
      </c>
      <c r="E62">
        <v>16.600000000000001</v>
      </c>
      <c r="F62">
        <v>0.3</v>
      </c>
      <c r="G62">
        <v>1</v>
      </c>
      <c r="H62">
        <v>24.6</v>
      </c>
      <c r="I62">
        <v>50</v>
      </c>
      <c r="J62">
        <v>701.9</v>
      </c>
      <c r="K62">
        <v>32.200000000000003</v>
      </c>
      <c r="L62">
        <v>26</v>
      </c>
      <c r="M62">
        <v>0</v>
      </c>
    </row>
    <row r="63" spans="1:13" x14ac:dyDescent="0.25">
      <c r="A63" s="1">
        <v>45159.916666666664</v>
      </c>
      <c r="B63">
        <v>3.3</v>
      </c>
      <c r="C63">
        <v>0</v>
      </c>
      <c r="D63">
        <v>0</v>
      </c>
      <c r="E63">
        <v>16.61</v>
      </c>
      <c r="F63">
        <v>0.3</v>
      </c>
      <c r="G63">
        <v>0</v>
      </c>
      <c r="H63">
        <v>25</v>
      </c>
      <c r="I63">
        <v>50</v>
      </c>
      <c r="J63">
        <v>702</v>
      </c>
      <c r="K63">
        <v>32.4</v>
      </c>
      <c r="L63">
        <v>26</v>
      </c>
      <c r="M63">
        <v>0</v>
      </c>
    </row>
    <row r="64" spans="1:13" x14ac:dyDescent="0.25">
      <c r="A64" s="1">
        <v>45159.958333333336</v>
      </c>
      <c r="B64">
        <v>1.1000000000000001</v>
      </c>
      <c r="C64">
        <v>0</v>
      </c>
      <c r="D64">
        <v>0</v>
      </c>
      <c r="E64">
        <v>16.62</v>
      </c>
      <c r="F64">
        <v>0.3</v>
      </c>
      <c r="G64">
        <v>0</v>
      </c>
      <c r="H64">
        <v>25</v>
      </c>
      <c r="I64">
        <v>49</v>
      </c>
      <c r="J64">
        <v>702.1</v>
      </c>
      <c r="K64">
        <v>32.4</v>
      </c>
      <c r="L64">
        <v>26</v>
      </c>
      <c r="M64">
        <v>0</v>
      </c>
    </row>
    <row r="65" spans="1:13" x14ac:dyDescent="0.25">
      <c r="A65" s="1">
        <v>45160</v>
      </c>
      <c r="B65">
        <v>-3.2</v>
      </c>
      <c r="C65">
        <v>-1.2</v>
      </c>
      <c r="D65">
        <v>-1.4</v>
      </c>
      <c r="E65">
        <v>16.61</v>
      </c>
      <c r="F65">
        <v>0.3</v>
      </c>
      <c r="G65">
        <v>1</v>
      </c>
      <c r="H65">
        <v>25.1</v>
      </c>
      <c r="I65">
        <v>48</v>
      </c>
      <c r="J65">
        <v>702.1</v>
      </c>
      <c r="K65">
        <v>32.6</v>
      </c>
      <c r="L65">
        <v>25</v>
      </c>
      <c r="M65">
        <v>0</v>
      </c>
    </row>
    <row r="66" spans="1:13" x14ac:dyDescent="0.25">
      <c r="A66" s="1">
        <v>45160.041666666664</v>
      </c>
      <c r="B66">
        <v>-0.7</v>
      </c>
      <c r="C66">
        <v>3.7</v>
      </c>
      <c r="D66">
        <v>4</v>
      </c>
      <c r="E66">
        <v>16.61</v>
      </c>
      <c r="F66">
        <v>0.3</v>
      </c>
      <c r="G66">
        <v>1</v>
      </c>
      <c r="H66">
        <v>25.3</v>
      </c>
      <c r="I66">
        <v>48</v>
      </c>
      <c r="J66">
        <v>701.8</v>
      </c>
      <c r="K66">
        <v>32.6</v>
      </c>
      <c r="L66">
        <v>26</v>
      </c>
      <c r="M66">
        <v>0</v>
      </c>
    </row>
    <row r="67" spans="1:13" x14ac:dyDescent="0.25">
      <c r="A67" s="1">
        <v>45160.083333333336</v>
      </c>
      <c r="B67">
        <v>0</v>
      </c>
      <c r="C67">
        <v>2.5</v>
      </c>
      <c r="D67">
        <v>2.7</v>
      </c>
      <c r="E67">
        <v>16.600000000000001</v>
      </c>
      <c r="F67">
        <v>0.3</v>
      </c>
      <c r="G67">
        <v>0</v>
      </c>
      <c r="H67">
        <v>25.3</v>
      </c>
      <c r="I67">
        <v>47</v>
      </c>
      <c r="J67">
        <v>701.4</v>
      </c>
      <c r="K67">
        <v>32.700000000000003</v>
      </c>
      <c r="L67">
        <v>25</v>
      </c>
      <c r="M67">
        <v>0</v>
      </c>
    </row>
    <row r="68" spans="1:13" x14ac:dyDescent="0.25">
      <c r="A68" s="1">
        <v>45160.125</v>
      </c>
      <c r="B68">
        <v>-0.1</v>
      </c>
      <c r="C68">
        <v>-0.7</v>
      </c>
      <c r="D68">
        <v>-0.8</v>
      </c>
      <c r="E68">
        <v>16.63</v>
      </c>
      <c r="F68">
        <v>0.3</v>
      </c>
      <c r="G68">
        <v>0</v>
      </c>
      <c r="H68">
        <v>25.4</v>
      </c>
      <c r="I68">
        <v>47</v>
      </c>
      <c r="J68">
        <v>701.2</v>
      </c>
      <c r="K68">
        <v>32.6</v>
      </c>
      <c r="L68">
        <v>25</v>
      </c>
      <c r="M68">
        <v>0</v>
      </c>
    </row>
    <row r="69" spans="1:13" x14ac:dyDescent="0.25">
      <c r="A69" s="1">
        <v>45160.166666666664</v>
      </c>
      <c r="B69">
        <v>-2.2999999999999998</v>
      </c>
      <c r="C69">
        <v>1</v>
      </c>
      <c r="D69">
        <v>1.1000000000000001</v>
      </c>
      <c r="E69">
        <v>16.600000000000001</v>
      </c>
      <c r="F69">
        <v>0.3</v>
      </c>
      <c r="G69">
        <v>0</v>
      </c>
      <c r="H69">
        <v>25.9</v>
      </c>
      <c r="I69">
        <v>45</v>
      </c>
      <c r="J69">
        <v>700.9</v>
      </c>
      <c r="K69">
        <v>32.9</v>
      </c>
      <c r="L69">
        <v>25</v>
      </c>
      <c r="M69">
        <v>0</v>
      </c>
    </row>
    <row r="70" spans="1:13" x14ac:dyDescent="0.25">
      <c r="A70" s="1">
        <v>45160.208333333336</v>
      </c>
      <c r="B70">
        <v>1.9</v>
      </c>
      <c r="C70">
        <v>2.2999999999999998</v>
      </c>
      <c r="D70">
        <v>2.4</v>
      </c>
      <c r="E70">
        <v>16.63</v>
      </c>
      <c r="F70">
        <v>0.3</v>
      </c>
      <c r="G70">
        <v>0</v>
      </c>
      <c r="H70">
        <v>25.3</v>
      </c>
      <c r="I70">
        <v>46</v>
      </c>
      <c r="J70">
        <v>700.9</v>
      </c>
      <c r="K70">
        <v>32.6</v>
      </c>
      <c r="L70">
        <v>25</v>
      </c>
      <c r="M70">
        <v>0</v>
      </c>
    </row>
    <row r="71" spans="1:13" x14ac:dyDescent="0.25">
      <c r="A71" s="1">
        <v>45160.25</v>
      </c>
      <c r="B71">
        <v>0.9</v>
      </c>
      <c r="C71">
        <v>1.4</v>
      </c>
      <c r="D71">
        <v>1.6</v>
      </c>
      <c r="E71">
        <v>16.59</v>
      </c>
      <c r="F71">
        <v>0.3</v>
      </c>
      <c r="G71">
        <v>1</v>
      </c>
      <c r="H71">
        <v>26.1</v>
      </c>
      <c r="I71">
        <v>45</v>
      </c>
      <c r="J71">
        <v>701.2</v>
      </c>
      <c r="K71">
        <v>32.799999999999997</v>
      </c>
      <c r="L71">
        <v>24</v>
      </c>
      <c r="M71">
        <v>0</v>
      </c>
    </row>
    <row r="72" spans="1:13" x14ac:dyDescent="0.25">
      <c r="A72" s="1">
        <v>45160.291666666664</v>
      </c>
      <c r="B72">
        <v>1.9</v>
      </c>
      <c r="C72">
        <v>0.8</v>
      </c>
      <c r="D72">
        <v>0.9</v>
      </c>
      <c r="E72">
        <v>16.62</v>
      </c>
      <c r="F72">
        <v>0.3</v>
      </c>
      <c r="G72">
        <v>0</v>
      </c>
      <c r="H72">
        <v>25.4</v>
      </c>
      <c r="I72">
        <v>46</v>
      </c>
      <c r="J72">
        <v>701.5</v>
      </c>
      <c r="K72">
        <v>32.700000000000003</v>
      </c>
      <c r="L72">
        <v>24</v>
      </c>
      <c r="M72">
        <v>0</v>
      </c>
    </row>
    <row r="73" spans="1:13" x14ac:dyDescent="0.25">
      <c r="A73" s="1">
        <v>45160.333333333336</v>
      </c>
      <c r="B73">
        <v>-1.3</v>
      </c>
      <c r="C73">
        <v>-0.3</v>
      </c>
      <c r="D73">
        <v>-0.3</v>
      </c>
      <c r="E73">
        <v>16.61</v>
      </c>
      <c r="F73">
        <v>0.3</v>
      </c>
      <c r="G73">
        <v>0</v>
      </c>
      <c r="H73">
        <v>24.1</v>
      </c>
      <c r="I73">
        <v>47</v>
      </c>
      <c r="J73">
        <v>701.6</v>
      </c>
      <c r="K73">
        <v>32.200000000000003</v>
      </c>
      <c r="L73">
        <v>24</v>
      </c>
      <c r="M73"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DFB6A-FA41-4A37-8BFF-B0D9934A0FA4}">
  <dimension ref="A1:Y73"/>
  <sheetViews>
    <sheetView workbookViewId="0">
      <selection activeCell="U2" sqref="U2"/>
    </sheetView>
  </sheetViews>
  <sheetFormatPr defaultRowHeight="15" x14ac:dyDescent="0.25"/>
  <cols>
    <col min="1" max="1" width="15.42578125" customWidth="1"/>
    <col min="2" max="2" width="16.42578125" customWidth="1"/>
    <col min="3" max="3" width="10" customWidth="1"/>
    <col min="4" max="5" width="5.85546875" customWidth="1"/>
  </cols>
  <sheetData>
    <row r="1" spans="1:25" x14ac:dyDescent="0.25">
      <c r="A1" s="8" t="str" cm="1">
        <f t="array" ref="A1:A73">'Raw Data Input'!A1:A73</f>
        <v>Time</v>
      </c>
      <c r="B1" s="8" t="str" cm="1">
        <f t="array" ref="B1:B73">'Raw Data Input'!C1:C73</f>
        <v>ConcHR(ug/m3)</v>
      </c>
      <c r="C1" s="8" t="str" cm="1">
        <f t="array" ref="C1:C73">'Raw Data Input'!E1:E73</f>
        <v>Flow(lpm)</v>
      </c>
      <c r="D1" s="8" t="str" cm="1">
        <f t="array" ref="D1:D73">'Raw Data Input'!H1:H73</f>
        <v>AT(C)</v>
      </c>
      <c r="E1" s="8" t="str" cm="1">
        <f t="array" ref="E1:E73">'Raw Data Input'!K1:K73</f>
        <v>FT(C)</v>
      </c>
      <c r="F1" s="8" t="str" cm="1">
        <f t="array" ref="F1:F73">'Raw Data Input'!I1:I73</f>
        <v>RH(%)</v>
      </c>
      <c r="G1" s="8" t="str" cm="1">
        <f t="array" ref="G1:G73">'Raw Data Input'!L1:L73</f>
        <v>FRH(%)</v>
      </c>
      <c r="H1" s="7"/>
      <c r="I1" s="8" t="s">
        <v>64</v>
      </c>
      <c r="J1" s="8" t="s">
        <v>65</v>
      </c>
      <c r="K1" s="8" t="s">
        <v>66</v>
      </c>
      <c r="L1" s="8" t="s">
        <v>67</v>
      </c>
      <c r="M1" s="7"/>
      <c r="N1" s="8" t="s">
        <v>68</v>
      </c>
      <c r="O1" s="8" t="s">
        <v>69</v>
      </c>
      <c r="Q1" t="s">
        <v>60</v>
      </c>
      <c r="Y1" s="17" t="s">
        <v>45</v>
      </c>
    </row>
    <row r="2" spans="1:25" x14ac:dyDescent="0.25">
      <c r="A2" s="1">
        <v>45157.375</v>
      </c>
      <c r="B2" s="4">
        <v>1</v>
      </c>
      <c r="C2" s="4">
        <v>16.62</v>
      </c>
      <c r="D2" s="4">
        <v>23.7</v>
      </c>
      <c r="E2" s="4">
        <v>31.6</v>
      </c>
      <c r="F2" s="4">
        <v>52</v>
      </c>
      <c r="G2" s="4">
        <v>27</v>
      </c>
      <c r="H2" s="4"/>
      <c r="I2" s="4"/>
      <c r="J2" s="4"/>
      <c r="K2" s="4"/>
      <c r="L2" s="4"/>
      <c r="N2" s="7" t="str">
        <f>IF(D2&lt;E2, "PASS","FAIL")</f>
        <v>PASS</v>
      </c>
      <c r="O2" s="7" t="str">
        <f>IF(F2&gt;G2,"PASS","FAIL")</f>
        <v>PASS</v>
      </c>
      <c r="Q2" t="s">
        <v>80</v>
      </c>
      <c r="U2" s="12" t="s">
        <v>81</v>
      </c>
      <c r="V2">
        <f>(_xlfn.STDEV.P('Raw Data Input'!C2:C73))/1000</f>
        <v>1.5123099564312162E-3</v>
      </c>
      <c r="Y2" s="7" t="str">
        <f>IF(ABS(V2)&lt;2,"PASS","FAIL")</f>
        <v>PASS</v>
      </c>
    </row>
    <row r="3" spans="1:25" x14ac:dyDescent="0.25">
      <c r="A3" s="1">
        <v>45157.416666666664</v>
      </c>
      <c r="B3" s="4">
        <v>-0.5</v>
      </c>
      <c r="C3" s="4">
        <v>16.61</v>
      </c>
      <c r="D3" s="4">
        <v>23.8</v>
      </c>
      <c r="E3" s="4">
        <v>31.6</v>
      </c>
      <c r="F3" s="4">
        <v>51</v>
      </c>
      <c r="G3" s="4">
        <v>27</v>
      </c>
      <c r="H3" s="4"/>
      <c r="I3" s="4">
        <f>D3-D2</f>
        <v>0.10000000000000142</v>
      </c>
      <c r="J3" s="4">
        <f>E3-E2</f>
        <v>0</v>
      </c>
      <c r="K3" s="4">
        <f t="shared" ref="K3:L3" si="0">F3-F2</f>
        <v>-1</v>
      </c>
      <c r="L3" s="4">
        <f t="shared" si="0"/>
        <v>0</v>
      </c>
      <c r="N3" s="7" t="str">
        <f t="shared" ref="N3:N66" si="1">IF(D3&lt;E3, "PASS","FAIL")</f>
        <v>PASS</v>
      </c>
      <c r="O3" s="7" t="str">
        <f t="shared" ref="O3:O66" si="2">IF(F3&gt;G3,"PASS","FAIL")</f>
        <v>PASS</v>
      </c>
      <c r="Q3" t="s">
        <v>61</v>
      </c>
      <c r="Y3" s="7" t="str" cm="1">
        <f t="array" ref="Y3">IF(AND(Investigate!N2:N73="PASS"),"PASS","FAIL")</f>
        <v>PASS</v>
      </c>
    </row>
    <row r="4" spans="1:25" x14ac:dyDescent="0.25">
      <c r="A4" s="1">
        <v>45157.458333333336</v>
      </c>
      <c r="B4" s="4">
        <v>0</v>
      </c>
      <c r="C4" s="4">
        <v>16.61</v>
      </c>
      <c r="D4" s="4">
        <v>23.6</v>
      </c>
      <c r="E4" s="4">
        <v>31.6</v>
      </c>
      <c r="F4" s="4">
        <v>52</v>
      </c>
      <c r="G4" s="4">
        <v>27</v>
      </c>
      <c r="H4" s="4"/>
      <c r="I4" s="4">
        <f>D4-D3</f>
        <v>-0.19999999999999929</v>
      </c>
      <c r="J4" s="4">
        <f t="shared" ref="J4:J67" si="3">E4-E3</f>
        <v>0</v>
      </c>
      <c r="K4" s="4">
        <f t="shared" ref="K4:K67" si="4">F4-F3</f>
        <v>1</v>
      </c>
      <c r="L4" s="4">
        <f t="shared" ref="L4:L67" si="5">G4-G3</f>
        <v>0</v>
      </c>
      <c r="N4" s="7" t="str">
        <f t="shared" si="1"/>
        <v>PASS</v>
      </c>
      <c r="O4" s="7" t="str">
        <f t="shared" si="2"/>
        <v>PASS</v>
      </c>
    </row>
    <row r="5" spans="1:25" x14ac:dyDescent="0.25">
      <c r="A5" s="1">
        <v>45157.5</v>
      </c>
      <c r="B5" s="4">
        <v>1.1000000000000001</v>
      </c>
      <c r="C5" s="4">
        <v>16.61</v>
      </c>
      <c r="D5" s="4">
        <v>23.6</v>
      </c>
      <c r="E5" s="4">
        <v>31.6</v>
      </c>
      <c r="F5" s="4">
        <v>51</v>
      </c>
      <c r="G5" s="4">
        <v>26</v>
      </c>
      <c r="H5" s="4"/>
      <c r="I5" s="4">
        <f t="shared" ref="I5:I68" si="6">D5-D4</f>
        <v>0</v>
      </c>
      <c r="J5" s="4">
        <f t="shared" si="3"/>
        <v>0</v>
      </c>
      <c r="K5" s="4">
        <f t="shared" si="4"/>
        <v>-1</v>
      </c>
      <c r="L5" s="4">
        <f t="shared" si="5"/>
        <v>-1</v>
      </c>
      <c r="N5" s="7" t="str">
        <f t="shared" si="1"/>
        <v>PASS</v>
      </c>
      <c r="O5" s="7" t="str">
        <f t="shared" si="2"/>
        <v>PASS</v>
      </c>
    </row>
    <row r="6" spans="1:25" x14ac:dyDescent="0.25">
      <c r="A6" s="1">
        <v>45157.541666666664</v>
      </c>
      <c r="B6" s="4">
        <v>1.6</v>
      </c>
      <c r="C6" s="4">
        <v>16.61</v>
      </c>
      <c r="D6" s="4">
        <v>23.7</v>
      </c>
      <c r="E6" s="4">
        <v>31.6</v>
      </c>
      <c r="F6" s="4">
        <v>52</v>
      </c>
      <c r="G6" s="4">
        <v>27</v>
      </c>
      <c r="H6" s="4"/>
      <c r="I6" s="4">
        <f t="shared" si="6"/>
        <v>9.9999999999997868E-2</v>
      </c>
      <c r="J6" s="4">
        <f t="shared" si="3"/>
        <v>0</v>
      </c>
      <c r="K6" s="4">
        <f t="shared" si="4"/>
        <v>1</v>
      </c>
      <c r="L6" s="4">
        <f t="shared" si="5"/>
        <v>1</v>
      </c>
      <c r="N6" s="7" t="str">
        <f t="shared" si="1"/>
        <v>PASS</v>
      </c>
      <c r="O6" s="7" t="str">
        <f t="shared" si="2"/>
        <v>PASS</v>
      </c>
    </row>
    <row r="7" spans="1:25" x14ac:dyDescent="0.25">
      <c r="A7" s="1">
        <v>45157.583333333336</v>
      </c>
      <c r="B7" s="4">
        <v>3.1</v>
      </c>
      <c r="C7" s="4">
        <v>16.61</v>
      </c>
      <c r="D7" s="4">
        <v>23.5</v>
      </c>
      <c r="E7" s="4">
        <v>31.7</v>
      </c>
      <c r="F7" s="4">
        <v>50</v>
      </c>
      <c r="G7" s="4">
        <v>26</v>
      </c>
      <c r="H7" s="4"/>
      <c r="I7" s="4">
        <f t="shared" si="6"/>
        <v>-0.19999999999999929</v>
      </c>
      <c r="J7" s="4">
        <f t="shared" si="3"/>
        <v>9.9999999999997868E-2</v>
      </c>
      <c r="K7" s="4">
        <f t="shared" si="4"/>
        <v>-2</v>
      </c>
      <c r="L7" s="4">
        <f t="shared" si="5"/>
        <v>-1</v>
      </c>
      <c r="N7" s="7" t="str">
        <f t="shared" si="1"/>
        <v>PASS</v>
      </c>
      <c r="O7" s="7" t="str">
        <f t="shared" si="2"/>
        <v>PASS</v>
      </c>
    </row>
    <row r="8" spans="1:25" x14ac:dyDescent="0.25">
      <c r="A8" s="1">
        <v>45157.625</v>
      </c>
      <c r="B8" s="4">
        <v>-0.1</v>
      </c>
      <c r="C8" s="4">
        <v>16.61</v>
      </c>
      <c r="D8" s="4">
        <v>23.7</v>
      </c>
      <c r="E8" s="4">
        <v>31.6</v>
      </c>
      <c r="F8" s="4">
        <v>51</v>
      </c>
      <c r="G8" s="4">
        <v>27</v>
      </c>
      <c r="H8" s="4"/>
      <c r="I8" s="4">
        <f t="shared" si="6"/>
        <v>0.19999999999999929</v>
      </c>
      <c r="J8" s="4">
        <f t="shared" si="3"/>
        <v>-9.9999999999997868E-2</v>
      </c>
      <c r="K8" s="4">
        <f t="shared" si="4"/>
        <v>1</v>
      </c>
      <c r="L8" s="4">
        <f t="shared" si="5"/>
        <v>1</v>
      </c>
      <c r="N8" s="7" t="str">
        <f t="shared" si="1"/>
        <v>PASS</v>
      </c>
      <c r="O8" s="7" t="str">
        <f t="shared" si="2"/>
        <v>PASS</v>
      </c>
    </row>
    <row r="9" spans="1:25" x14ac:dyDescent="0.25">
      <c r="A9" s="1">
        <v>45157.666666666664</v>
      </c>
      <c r="B9" s="4">
        <v>0.2</v>
      </c>
      <c r="C9" s="4">
        <v>16.61</v>
      </c>
      <c r="D9" s="4">
        <v>23.7</v>
      </c>
      <c r="E9" s="4">
        <v>31.7</v>
      </c>
      <c r="F9" s="4">
        <v>50</v>
      </c>
      <c r="G9" s="4">
        <v>26</v>
      </c>
      <c r="H9" s="4"/>
      <c r="I9" s="4">
        <f t="shared" si="6"/>
        <v>0</v>
      </c>
      <c r="J9" s="4">
        <f t="shared" si="3"/>
        <v>9.9999999999997868E-2</v>
      </c>
      <c r="K9" s="4">
        <f t="shared" si="4"/>
        <v>-1</v>
      </c>
      <c r="L9" s="4">
        <f t="shared" si="5"/>
        <v>-1</v>
      </c>
      <c r="N9" s="7" t="str">
        <f t="shared" si="1"/>
        <v>PASS</v>
      </c>
      <c r="O9" s="7" t="str">
        <f t="shared" si="2"/>
        <v>PASS</v>
      </c>
    </row>
    <row r="10" spans="1:25" x14ac:dyDescent="0.25">
      <c r="A10" s="1">
        <v>45157.708333333336</v>
      </c>
      <c r="B10" s="4">
        <v>-0.6</v>
      </c>
      <c r="C10" s="4">
        <v>16.600000000000001</v>
      </c>
      <c r="D10" s="4">
        <v>23.9</v>
      </c>
      <c r="E10" s="4">
        <v>31.8</v>
      </c>
      <c r="F10" s="4">
        <v>50</v>
      </c>
      <c r="G10" s="4">
        <v>26</v>
      </c>
      <c r="H10" s="4"/>
      <c r="I10" s="4">
        <f t="shared" si="6"/>
        <v>0.19999999999999929</v>
      </c>
      <c r="J10" s="4">
        <f t="shared" si="3"/>
        <v>0.10000000000000142</v>
      </c>
      <c r="K10" s="4">
        <f t="shared" si="4"/>
        <v>0</v>
      </c>
      <c r="L10" s="4">
        <f t="shared" si="5"/>
        <v>0</v>
      </c>
      <c r="N10" s="7" t="str">
        <f t="shared" si="1"/>
        <v>PASS</v>
      </c>
      <c r="O10" s="7" t="str">
        <f t="shared" si="2"/>
        <v>PASS</v>
      </c>
    </row>
    <row r="11" spans="1:25" x14ac:dyDescent="0.25">
      <c r="A11" s="1">
        <v>45157.75</v>
      </c>
      <c r="B11" s="4">
        <v>0.9</v>
      </c>
      <c r="C11" s="4">
        <v>16.61</v>
      </c>
      <c r="D11" s="4">
        <v>23.9</v>
      </c>
      <c r="E11" s="4">
        <v>31.8</v>
      </c>
      <c r="F11" s="4">
        <v>50</v>
      </c>
      <c r="G11" s="4">
        <v>26</v>
      </c>
      <c r="H11" s="4"/>
      <c r="I11" s="4">
        <f t="shared" si="6"/>
        <v>0</v>
      </c>
      <c r="J11" s="4">
        <f t="shared" si="3"/>
        <v>0</v>
      </c>
      <c r="K11" s="4">
        <f t="shared" si="4"/>
        <v>0</v>
      </c>
      <c r="L11" s="4">
        <f t="shared" si="5"/>
        <v>0</v>
      </c>
      <c r="N11" s="7" t="str">
        <f t="shared" si="1"/>
        <v>PASS</v>
      </c>
      <c r="O11" s="7" t="str">
        <f t="shared" si="2"/>
        <v>PASS</v>
      </c>
    </row>
    <row r="12" spans="1:25" x14ac:dyDescent="0.25">
      <c r="A12" s="1">
        <v>45157.791666666664</v>
      </c>
      <c r="B12" s="4">
        <v>0.4</v>
      </c>
      <c r="C12" s="4">
        <v>16.61</v>
      </c>
      <c r="D12" s="4">
        <v>24.2</v>
      </c>
      <c r="E12" s="4">
        <v>32</v>
      </c>
      <c r="F12" s="4">
        <v>51</v>
      </c>
      <c r="G12" s="4">
        <v>27</v>
      </c>
      <c r="H12" s="4"/>
      <c r="I12" s="4">
        <f t="shared" si="6"/>
        <v>0.30000000000000071</v>
      </c>
      <c r="J12" s="4">
        <f t="shared" si="3"/>
        <v>0.19999999999999929</v>
      </c>
      <c r="K12" s="4">
        <f t="shared" si="4"/>
        <v>1</v>
      </c>
      <c r="L12" s="4">
        <f t="shared" si="5"/>
        <v>1</v>
      </c>
      <c r="N12" s="7" t="str">
        <f t="shared" si="1"/>
        <v>PASS</v>
      </c>
      <c r="O12" s="7" t="str">
        <f t="shared" si="2"/>
        <v>PASS</v>
      </c>
    </row>
    <row r="13" spans="1:25" x14ac:dyDescent="0.25">
      <c r="A13" s="1">
        <v>45157.833333333336</v>
      </c>
      <c r="B13" s="4">
        <v>-2.1</v>
      </c>
      <c r="C13" s="4">
        <v>16.62</v>
      </c>
      <c r="D13" s="4">
        <v>24.3</v>
      </c>
      <c r="E13" s="4">
        <v>32.1</v>
      </c>
      <c r="F13" s="4">
        <v>51</v>
      </c>
      <c r="G13" s="4">
        <v>27</v>
      </c>
      <c r="H13" s="4"/>
      <c r="I13" s="4">
        <f t="shared" si="6"/>
        <v>0.10000000000000142</v>
      </c>
      <c r="J13" s="4">
        <f t="shared" si="3"/>
        <v>0.10000000000000142</v>
      </c>
      <c r="K13" s="4">
        <f t="shared" si="4"/>
        <v>0</v>
      </c>
      <c r="L13" s="4">
        <f t="shared" si="5"/>
        <v>0</v>
      </c>
      <c r="N13" s="7" t="str">
        <f t="shared" si="1"/>
        <v>PASS</v>
      </c>
      <c r="O13" s="7" t="str">
        <f t="shared" si="2"/>
        <v>PASS</v>
      </c>
    </row>
    <row r="14" spans="1:25" x14ac:dyDescent="0.25">
      <c r="A14" s="1">
        <v>45157.875</v>
      </c>
      <c r="B14" s="4">
        <v>-1.9</v>
      </c>
      <c r="C14" s="4">
        <v>16.61</v>
      </c>
      <c r="D14" s="4">
        <v>24.2</v>
      </c>
      <c r="E14" s="4">
        <v>32.1</v>
      </c>
      <c r="F14" s="4">
        <v>50</v>
      </c>
      <c r="G14" s="4">
        <v>26</v>
      </c>
      <c r="H14" s="4"/>
      <c r="I14" s="4">
        <f t="shared" si="6"/>
        <v>-0.10000000000000142</v>
      </c>
      <c r="J14" s="4">
        <f t="shared" si="3"/>
        <v>0</v>
      </c>
      <c r="K14" s="4">
        <f t="shared" si="4"/>
        <v>-1</v>
      </c>
      <c r="L14" s="4">
        <f t="shared" si="5"/>
        <v>-1</v>
      </c>
      <c r="N14" s="7" t="str">
        <f t="shared" si="1"/>
        <v>PASS</v>
      </c>
      <c r="O14" s="7" t="str">
        <f t="shared" si="2"/>
        <v>PASS</v>
      </c>
    </row>
    <row r="15" spans="1:25" x14ac:dyDescent="0.25">
      <c r="A15" s="1">
        <v>45157.916666666664</v>
      </c>
      <c r="B15" s="4">
        <v>0.3</v>
      </c>
      <c r="C15" s="4">
        <v>16.61</v>
      </c>
      <c r="D15" s="4">
        <v>24.4</v>
      </c>
      <c r="E15" s="4">
        <v>32.299999999999997</v>
      </c>
      <c r="F15" s="4">
        <v>50</v>
      </c>
      <c r="G15" s="4">
        <v>26</v>
      </c>
      <c r="H15" s="4"/>
      <c r="I15" s="4">
        <f t="shared" si="6"/>
        <v>0.19999999999999929</v>
      </c>
      <c r="J15" s="4">
        <f t="shared" si="3"/>
        <v>0.19999999999999574</v>
      </c>
      <c r="K15" s="4">
        <f t="shared" si="4"/>
        <v>0</v>
      </c>
      <c r="L15" s="4">
        <f t="shared" si="5"/>
        <v>0</v>
      </c>
      <c r="N15" s="7" t="str">
        <f t="shared" si="1"/>
        <v>PASS</v>
      </c>
      <c r="O15" s="7" t="str">
        <f t="shared" si="2"/>
        <v>PASS</v>
      </c>
    </row>
    <row r="16" spans="1:25" x14ac:dyDescent="0.25">
      <c r="A16" s="1">
        <v>45157.958333333336</v>
      </c>
      <c r="B16" s="4">
        <v>3.7</v>
      </c>
      <c r="C16" s="4">
        <v>16.61</v>
      </c>
      <c r="D16" s="4">
        <v>24.5</v>
      </c>
      <c r="E16" s="4">
        <v>32.299999999999997</v>
      </c>
      <c r="F16" s="4">
        <v>50</v>
      </c>
      <c r="G16" s="4">
        <v>26</v>
      </c>
      <c r="H16" s="4"/>
      <c r="I16" s="4">
        <f t="shared" si="6"/>
        <v>0.10000000000000142</v>
      </c>
      <c r="J16" s="4">
        <f t="shared" si="3"/>
        <v>0</v>
      </c>
      <c r="K16" s="4">
        <f t="shared" si="4"/>
        <v>0</v>
      </c>
      <c r="L16" s="4">
        <f t="shared" si="5"/>
        <v>0</v>
      </c>
      <c r="N16" s="7" t="str">
        <f t="shared" si="1"/>
        <v>PASS</v>
      </c>
      <c r="O16" s="7" t="str">
        <f t="shared" si="2"/>
        <v>PASS</v>
      </c>
    </row>
    <row r="17" spans="1:25" x14ac:dyDescent="0.25">
      <c r="A17" s="1">
        <v>45158</v>
      </c>
      <c r="B17" s="4">
        <v>1.2</v>
      </c>
      <c r="C17" s="4">
        <v>16.600000000000001</v>
      </c>
      <c r="D17" s="4">
        <v>24.6</v>
      </c>
      <c r="E17" s="4">
        <v>32.299999999999997</v>
      </c>
      <c r="F17" s="4">
        <v>51</v>
      </c>
      <c r="G17" s="4">
        <v>27</v>
      </c>
      <c r="H17" s="4"/>
      <c r="I17" s="4">
        <f t="shared" si="6"/>
        <v>0.10000000000000142</v>
      </c>
      <c r="J17" s="4">
        <f t="shared" si="3"/>
        <v>0</v>
      </c>
      <c r="K17" s="4">
        <f t="shared" si="4"/>
        <v>1</v>
      </c>
      <c r="L17" s="4">
        <f t="shared" si="5"/>
        <v>1</v>
      </c>
      <c r="N17" s="7" t="str">
        <f t="shared" si="1"/>
        <v>PASS</v>
      </c>
      <c r="O17" s="7" t="str">
        <f t="shared" si="2"/>
        <v>PASS</v>
      </c>
    </row>
    <row r="18" spans="1:25" x14ac:dyDescent="0.25">
      <c r="A18" s="1">
        <v>45158.041666666664</v>
      </c>
      <c r="B18" s="4">
        <v>-0.9</v>
      </c>
      <c r="C18" s="4">
        <v>16.61</v>
      </c>
      <c r="D18" s="4">
        <v>24.6</v>
      </c>
      <c r="E18" s="4">
        <v>32.299999999999997</v>
      </c>
      <c r="F18" s="4">
        <v>52</v>
      </c>
      <c r="G18" s="4">
        <v>27</v>
      </c>
      <c r="H18" s="4"/>
      <c r="I18" s="4">
        <f t="shared" si="6"/>
        <v>0</v>
      </c>
      <c r="J18" s="4">
        <f t="shared" si="3"/>
        <v>0</v>
      </c>
      <c r="K18" s="4">
        <f t="shared" si="4"/>
        <v>1</v>
      </c>
      <c r="L18" s="4">
        <f t="shared" si="5"/>
        <v>0</v>
      </c>
      <c r="N18" s="7" t="str">
        <f t="shared" si="1"/>
        <v>PASS</v>
      </c>
      <c r="O18" s="7" t="str">
        <f t="shared" si="2"/>
        <v>PASS</v>
      </c>
    </row>
    <row r="19" spans="1:25" x14ac:dyDescent="0.25">
      <c r="A19" s="1">
        <v>45158.083333333336</v>
      </c>
      <c r="B19" s="4">
        <v>-1</v>
      </c>
      <c r="C19" s="4">
        <v>16.61</v>
      </c>
      <c r="D19" s="4">
        <v>24.6</v>
      </c>
      <c r="E19" s="4">
        <v>32.5</v>
      </c>
      <c r="F19" s="4">
        <v>52</v>
      </c>
      <c r="G19" s="4">
        <v>28</v>
      </c>
      <c r="H19" s="4"/>
      <c r="I19" s="4">
        <f t="shared" si="6"/>
        <v>0</v>
      </c>
      <c r="J19" s="4">
        <f t="shared" si="3"/>
        <v>0.20000000000000284</v>
      </c>
      <c r="K19" s="4">
        <f t="shared" si="4"/>
        <v>0</v>
      </c>
      <c r="L19" s="4">
        <f t="shared" si="5"/>
        <v>1</v>
      </c>
      <c r="N19" s="7" t="str">
        <f t="shared" si="1"/>
        <v>PASS</v>
      </c>
      <c r="O19" s="7" t="str">
        <f t="shared" si="2"/>
        <v>PASS</v>
      </c>
      <c r="Q19" t="s">
        <v>62</v>
      </c>
      <c r="Y19" s="7" t="str" cm="1">
        <f t="array" ref="Y19">(IF(AND(Investigate!O2:O73="PASS"),"PASS","FAIL"))</f>
        <v>PASS</v>
      </c>
    </row>
    <row r="20" spans="1:25" x14ac:dyDescent="0.25">
      <c r="A20" s="1">
        <v>45158.125</v>
      </c>
      <c r="B20" s="4">
        <v>0.5</v>
      </c>
      <c r="C20" s="4">
        <v>16.61</v>
      </c>
      <c r="D20" s="4">
        <v>24.6</v>
      </c>
      <c r="E20" s="4">
        <v>32.4</v>
      </c>
      <c r="F20" s="4">
        <v>51</v>
      </c>
      <c r="G20" s="4">
        <v>27</v>
      </c>
      <c r="H20" s="4"/>
      <c r="I20" s="4">
        <f t="shared" si="6"/>
        <v>0</v>
      </c>
      <c r="J20" s="4">
        <f t="shared" si="3"/>
        <v>-0.10000000000000142</v>
      </c>
      <c r="K20" s="4">
        <f t="shared" si="4"/>
        <v>-1</v>
      </c>
      <c r="L20" s="4">
        <f t="shared" si="5"/>
        <v>-1</v>
      </c>
      <c r="N20" s="7" t="str">
        <f t="shared" si="1"/>
        <v>PASS</v>
      </c>
      <c r="O20" s="7" t="str">
        <f t="shared" si="2"/>
        <v>PASS</v>
      </c>
    </row>
    <row r="21" spans="1:25" x14ac:dyDescent="0.25">
      <c r="A21" s="1">
        <v>45158.166666666664</v>
      </c>
      <c r="B21" s="4">
        <v>0.3</v>
      </c>
      <c r="C21" s="4">
        <v>16.62</v>
      </c>
      <c r="D21" s="4">
        <v>24.7</v>
      </c>
      <c r="E21" s="4">
        <v>32.4</v>
      </c>
      <c r="F21" s="4">
        <v>51</v>
      </c>
      <c r="G21" s="4">
        <v>27</v>
      </c>
      <c r="H21" s="4"/>
      <c r="I21" s="4">
        <f t="shared" si="6"/>
        <v>9.9999999999997868E-2</v>
      </c>
      <c r="J21" s="4">
        <f t="shared" si="3"/>
        <v>0</v>
      </c>
      <c r="K21" s="4">
        <f t="shared" si="4"/>
        <v>0</v>
      </c>
      <c r="L21" s="4">
        <f t="shared" si="5"/>
        <v>0</v>
      </c>
      <c r="N21" s="7" t="str">
        <f t="shared" si="1"/>
        <v>PASS</v>
      </c>
      <c r="O21" s="7" t="str">
        <f t="shared" si="2"/>
        <v>PASS</v>
      </c>
    </row>
    <row r="22" spans="1:25" x14ac:dyDescent="0.25">
      <c r="A22" s="1">
        <v>45158.208333333336</v>
      </c>
      <c r="B22" s="4">
        <v>0.7</v>
      </c>
      <c r="C22" s="4">
        <v>16.600000000000001</v>
      </c>
      <c r="D22" s="4">
        <v>24.8</v>
      </c>
      <c r="E22" s="4">
        <v>32.5</v>
      </c>
      <c r="F22" s="4">
        <v>51</v>
      </c>
      <c r="G22" s="4">
        <v>27</v>
      </c>
      <c r="H22" s="4"/>
      <c r="I22" s="4">
        <f t="shared" si="6"/>
        <v>0.10000000000000142</v>
      </c>
      <c r="J22" s="4">
        <f t="shared" si="3"/>
        <v>0.10000000000000142</v>
      </c>
      <c r="K22" s="4">
        <f t="shared" si="4"/>
        <v>0</v>
      </c>
      <c r="L22" s="4">
        <f t="shared" si="5"/>
        <v>0</v>
      </c>
      <c r="N22" s="7" t="str">
        <f t="shared" si="1"/>
        <v>PASS</v>
      </c>
      <c r="O22" s="7" t="str">
        <f t="shared" si="2"/>
        <v>PASS</v>
      </c>
    </row>
    <row r="23" spans="1:25" x14ac:dyDescent="0.25">
      <c r="A23" s="1">
        <v>45158.25</v>
      </c>
      <c r="B23" s="4">
        <v>0.6</v>
      </c>
      <c r="C23" s="4">
        <v>16.600000000000001</v>
      </c>
      <c r="D23" s="4">
        <v>24.5</v>
      </c>
      <c r="E23" s="4">
        <v>32.4</v>
      </c>
      <c r="F23" s="4">
        <v>52</v>
      </c>
      <c r="G23" s="4">
        <v>27</v>
      </c>
      <c r="H23" s="4"/>
      <c r="I23" s="4">
        <f t="shared" si="6"/>
        <v>-0.30000000000000071</v>
      </c>
      <c r="J23" s="4">
        <f t="shared" si="3"/>
        <v>-0.10000000000000142</v>
      </c>
      <c r="K23" s="4">
        <f t="shared" si="4"/>
        <v>1</v>
      </c>
      <c r="L23" s="4">
        <f t="shared" si="5"/>
        <v>0</v>
      </c>
      <c r="N23" s="7" t="str">
        <f t="shared" si="1"/>
        <v>PASS</v>
      </c>
      <c r="O23" s="7" t="str">
        <f t="shared" si="2"/>
        <v>PASS</v>
      </c>
    </row>
    <row r="24" spans="1:25" x14ac:dyDescent="0.25">
      <c r="A24" s="1">
        <v>45158.291666666664</v>
      </c>
      <c r="B24" s="4">
        <v>2.2000000000000002</v>
      </c>
      <c r="C24" s="4">
        <v>16.62</v>
      </c>
      <c r="D24" s="4">
        <v>24.7</v>
      </c>
      <c r="E24" s="4">
        <v>32.299999999999997</v>
      </c>
      <c r="F24" s="4">
        <v>51</v>
      </c>
      <c r="G24" s="4">
        <v>27</v>
      </c>
      <c r="H24" s="4"/>
      <c r="I24" s="4">
        <f t="shared" si="6"/>
        <v>0.19999999999999929</v>
      </c>
      <c r="J24" s="4">
        <f t="shared" si="3"/>
        <v>-0.10000000000000142</v>
      </c>
      <c r="K24" s="4">
        <f t="shared" si="4"/>
        <v>-1</v>
      </c>
      <c r="L24" s="4">
        <f t="shared" si="5"/>
        <v>0</v>
      </c>
      <c r="N24" s="7" t="str">
        <f t="shared" si="1"/>
        <v>PASS</v>
      </c>
      <c r="O24" s="7" t="str">
        <f t="shared" si="2"/>
        <v>PASS</v>
      </c>
    </row>
    <row r="25" spans="1:25" x14ac:dyDescent="0.25">
      <c r="A25" s="1">
        <v>45158.333333333336</v>
      </c>
      <c r="B25" s="4">
        <v>0</v>
      </c>
      <c r="C25" s="4">
        <v>16.61</v>
      </c>
      <c r="D25" s="4">
        <v>24.8</v>
      </c>
      <c r="E25" s="4">
        <v>32.5</v>
      </c>
      <c r="F25" s="4">
        <v>52</v>
      </c>
      <c r="G25" s="4">
        <v>27</v>
      </c>
      <c r="H25" s="4"/>
      <c r="I25" s="4">
        <f t="shared" si="6"/>
        <v>0.10000000000000142</v>
      </c>
      <c r="J25" s="4">
        <f t="shared" si="3"/>
        <v>0.20000000000000284</v>
      </c>
      <c r="K25" s="4">
        <f t="shared" si="4"/>
        <v>1</v>
      </c>
      <c r="L25" s="4">
        <f t="shared" si="5"/>
        <v>0</v>
      </c>
      <c r="N25" s="7" t="str">
        <f t="shared" si="1"/>
        <v>PASS</v>
      </c>
      <c r="O25" s="7" t="str">
        <f t="shared" si="2"/>
        <v>PASS</v>
      </c>
    </row>
    <row r="26" spans="1:25" x14ac:dyDescent="0.25">
      <c r="A26" s="1">
        <v>45158.375</v>
      </c>
      <c r="B26" s="4">
        <v>3.3</v>
      </c>
      <c r="C26" s="4">
        <v>16.62</v>
      </c>
      <c r="D26" s="4">
        <v>24.4</v>
      </c>
      <c r="E26" s="4">
        <v>32.200000000000003</v>
      </c>
      <c r="F26" s="4">
        <v>54</v>
      </c>
      <c r="G26" s="4">
        <v>28</v>
      </c>
      <c r="H26" s="4"/>
      <c r="I26" s="4">
        <f t="shared" si="6"/>
        <v>-0.40000000000000213</v>
      </c>
      <c r="J26" s="4">
        <f t="shared" si="3"/>
        <v>-0.29999999999999716</v>
      </c>
      <c r="K26" s="4">
        <f t="shared" si="4"/>
        <v>2</v>
      </c>
      <c r="L26" s="4">
        <f t="shared" si="5"/>
        <v>1</v>
      </c>
      <c r="N26" s="7" t="str">
        <f t="shared" si="1"/>
        <v>PASS</v>
      </c>
      <c r="O26" s="7" t="str">
        <f t="shared" si="2"/>
        <v>PASS</v>
      </c>
    </row>
    <row r="27" spans="1:25" x14ac:dyDescent="0.25">
      <c r="A27" s="1">
        <v>45158.416666666664</v>
      </c>
      <c r="B27" s="4">
        <v>0.4</v>
      </c>
      <c r="C27" s="4">
        <v>16.62</v>
      </c>
      <c r="D27" s="4">
        <v>24.6</v>
      </c>
      <c r="E27" s="4">
        <v>32.299999999999997</v>
      </c>
      <c r="F27" s="4">
        <v>53</v>
      </c>
      <c r="G27" s="4">
        <v>28</v>
      </c>
      <c r="H27" s="4"/>
      <c r="I27" s="4">
        <f t="shared" si="6"/>
        <v>0.20000000000000284</v>
      </c>
      <c r="J27" s="4">
        <f t="shared" si="3"/>
        <v>9.9999999999994316E-2</v>
      </c>
      <c r="K27" s="4">
        <f t="shared" si="4"/>
        <v>-1</v>
      </c>
      <c r="L27" s="4">
        <f t="shared" si="5"/>
        <v>0</v>
      </c>
      <c r="N27" s="7" t="str">
        <f t="shared" si="1"/>
        <v>PASS</v>
      </c>
      <c r="O27" s="7" t="str">
        <f t="shared" si="2"/>
        <v>PASS</v>
      </c>
    </row>
    <row r="28" spans="1:25" x14ac:dyDescent="0.25">
      <c r="A28" s="1">
        <v>45158.458333333336</v>
      </c>
      <c r="B28" s="4">
        <v>6</v>
      </c>
      <c r="C28" s="4">
        <v>16.61</v>
      </c>
      <c r="D28" s="4">
        <v>24.2</v>
      </c>
      <c r="E28" s="4">
        <v>32.1</v>
      </c>
      <c r="F28" s="4">
        <v>54</v>
      </c>
      <c r="G28" s="4">
        <v>28</v>
      </c>
      <c r="H28" s="4"/>
      <c r="I28" s="4">
        <f t="shared" si="6"/>
        <v>-0.40000000000000213</v>
      </c>
      <c r="J28" s="4">
        <f t="shared" si="3"/>
        <v>-0.19999999999999574</v>
      </c>
      <c r="K28" s="4">
        <f t="shared" si="4"/>
        <v>1</v>
      </c>
      <c r="L28" s="4">
        <f t="shared" si="5"/>
        <v>0</v>
      </c>
      <c r="N28" s="7" t="str">
        <f t="shared" si="1"/>
        <v>PASS</v>
      </c>
      <c r="O28" s="7" t="str">
        <f t="shared" si="2"/>
        <v>PASS</v>
      </c>
    </row>
    <row r="29" spans="1:25" x14ac:dyDescent="0.25">
      <c r="A29" s="1">
        <v>45158.5</v>
      </c>
      <c r="B29" s="4">
        <v>0.6</v>
      </c>
      <c r="C29" s="4">
        <v>16.61</v>
      </c>
      <c r="D29" s="4">
        <v>24.5</v>
      </c>
      <c r="E29" s="4">
        <v>32.200000000000003</v>
      </c>
      <c r="F29" s="4">
        <v>53</v>
      </c>
      <c r="G29" s="4">
        <v>28</v>
      </c>
      <c r="H29" s="4"/>
      <c r="I29" s="4">
        <f t="shared" si="6"/>
        <v>0.30000000000000071</v>
      </c>
      <c r="J29" s="4">
        <f t="shared" si="3"/>
        <v>0.10000000000000142</v>
      </c>
      <c r="K29" s="4">
        <f t="shared" si="4"/>
        <v>-1</v>
      </c>
      <c r="L29" s="4">
        <f t="shared" si="5"/>
        <v>0</v>
      </c>
      <c r="N29" s="7" t="str">
        <f t="shared" si="1"/>
        <v>PASS</v>
      </c>
      <c r="O29" s="7" t="str">
        <f t="shared" si="2"/>
        <v>PASS</v>
      </c>
    </row>
    <row r="30" spans="1:25" x14ac:dyDescent="0.25">
      <c r="A30" s="1">
        <v>45158.541666666664</v>
      </c>
      <c r="B30" s="4">
        <v>1</v>
      </c>
      <c r="C30" s="4">
        <v>16.61</v>
      </c>
      <c r="D30" s="4">
        <v>24.4</v>
      </c>
      <c r="E30" s="4">
        <v>32.1</v>
      </c>
      <c r="F30" s="4">
        <v>55</v>
      </c>
      <c r="G30" s="4">
        <v>28</v>
      </c>
      <c r="H30" s="4"/>
      <c r="I30" s="4">
        <f t="shared" si="6"/>
        <v>-0.10000000000000142</v>
      </c>
      <c r="J30" s="4">
        <f t="shared" si="3"/>
        <v>-0.10000000000000142</v>
      </c>
      <c r="K30" s="4">
        <f t="shared" si="4"/>
        <v>2</v>
      </c>
      <c r="L30" s="4">
        <f t="shared" si="5"/>
        <v>0</v>
      </c>
      <c r="N30" s="7" t="str">
        <f t="shared" si="1"/>
        <v>PASS</v>
      </c>
      <c r="O30" s="7" t="str">
        <f t="shared" si="2"/>
        <v>PASS</v>
      </c>
    </row>
    <row r="31" spans="1:25" x14ac:dyDescent="0.25">
      <c r="A31" s="1">
        <v>45158.583333333336</v>
      </c>
      <c r="B31" s="4">
        <v>1.7</v>
      </c>
      <c r="C31" s="4">
        <v>16.61</v>
      </c>
      <c r="D31" s="4">
        <v>24.4</v>
      </c>
      <c r="E31" s="4">
        <v>32.1</v>
      </c>
      <c r="F31" s="4">
        <v>54</v>
      </c>
      <c r="G31" s="4">
        <v>28</v>
      </c>
      <c r="H31" s="4"/>
      <c r="I31" s="4">
        <f t="shared" si="6"/>
        <v>0</v>
      </c>
      <c r="J31" s="4">
        <f t="shared" si="3"/>
        <v>0</v>
      </c>
      <c r="K31" s="4">
        <f t="shared" si="4"/>
        <v>-1</v>
      </c>
      <c r="L31" s="4">
        <f t="shared" si="5"/>
        <v>0</v>
      </c>
      <c r="N31" s="7" t="str">
        <f t="shared" si="1"/>
        <v>PASS</v>
      </c>
      <c r="O31" s="7" t="str">
        <f t="shared" si="2"/>
        <v>PASS</v>
      </c>
    </row>
    <row r="32" spans="1:25" x14ac:dyDescent="0.25">
      <c r="A32" s="1">
        <v>45158.625</v>
      </c>
      <c r="B32" s="4">
        <v>-0.8</v>
      </c>
      <c r="C32" s="4">
        <v>16.62</v>
      </c>
      <c r="D32" s="4">
        <v>24.2</v>
      </c>
      <c r="E32" s="4">
        <v>31.9</v>
      </c>
      <c r="F32" s="4">
        <v>58</v>
      </c>
      <c r="G32" s="4">
        <v>30</v>
      </c>
      <c r="H32" s="4"/>
      <c r="I32" s="4">
        <f t="shared" si="6"/>
        <v>-0.19999999999999929</v>
      </c>
      <c r="J32" s="4">
        <f t="shared" si="3"/>
        <v>-0.20000000000000284</v>
      </c>
      <c r="K32" s="4">
        <f t="shared" si="4"/>
        <v>4</v>
      </c>
      <c r="L32" s="4">
        <f t="shared" si="5"/>
        <v>2</v>
      </c>
      <c r="N32" s="7" t="str">
        <f t="shared" si="1"/>
        <v>PASS</v>
      </c>
      <c r="O32" s="7" t="str">
        <f t="shared" si="2"/>
        <v>PASS</v>
      </c>
    </row>
    <row r="33" spans="1:25" x14ac:dyDescent="0.25">
      <c r="A33" s="1">
        <v>45158.666666666664</v>
      </c>
      <c r="B33" s="4">
        <v>4.4000000000000004</v>
      </c>
      <c r="C33" s="4">
        <v>16.62</v>
      </c>
      <c r="D33" s="4">
        <v>24.3</v>
      </c>
      <c r="E33" s="4">
        <v>32</v>
      </c>
      <c r="F33" s="4">
        <v>57</v>
      </c>
      <c r="G33" s="4">
        <v>29</v>
      </c>
      <c r="H33" s="4"/>
      <c r="I33" s="4">
        <f t="shared" si="6"/>
        <v>0.10000000000000142</v>
      </c>
      <c r="J33" s="4">
        <f t="shared" si="3"/>
        <v>0.10000000000000142</v>
      </c>
      <c r="K33" s="4">
        <f t="shared" si="4"/>
        <v>-1</v>
      </c>
      <c r="L33" s="4">
        <f t="shared" si="5"/>
        <v>-1</v>
      </c>
      <c r="N33" s="7" t="str">
        <f t="shared" si="1"/>
        <v>PASS</v>
      </c>
      <c r="O33" s="7" t="str">
        <f t="shared" si="2"/>
        <v>PASS</v>
      </c>
    </row>
    <row r="34" spans="1:25" x14ac:dyDescent="0.25">
      <c r="A34" s="1">
        <v>45158.708333333336</v>
      </c>
      <c r="B34" s="4">
        <v>1.3</v>
      </c>
      <c r="C34" s="4">
        <v>16.62</v>
      </c>
      <c r="D34" s="4">
        <v>24.2</v>
      </c>
      <c r="E34" s="4">
        <v>31.8</v>
      </c>
      <c r="F34" s="4">
        <v>58</v>
      </c>
      <c r="G34" s="4">
        <v>30</v>
      </c>
      <c r="H34" s="4"/>
      <c r="I34" s="4">
        <f t="shared" si="6"/>
        <v>-0.10000000000000142</v>
      </c>
      <c r="J34" s="4">
        <f t="shared" si="3"/>
        <v>-0.19999999999999929</v>
      </c>
      <c r="K34" s="4">
        <f t="shared" si="4"/>
        <v>1</v>
      </c>
      <c r="L34" s="4">
        <f t="shared" si="5"/>
        <v>1</v>
      </c>
      <c r="N34" s="7" t="str">
        <f t="shared" si="1"/>
        <v>PASS</v>
      </c>
      <c r="O34" s="7" t="str">
        <f t="shared" si="2"/>
        <v>PASS</v>
      </c>
    </row>
    <row r="35" spans="1:25" ht="15.75" thickBot="1" x14ac:dyDescent="0.3">
      <c r="A35" s="1">
        <v>45158.75</v>
      </c>
      <c r="B35" s="4">
        <v>0.7</v>
      </c>
      <c r="C35" s="4">
        <v>16.61</v>
      </c>
      <c r="D35" s="4">
        <v>24.7</v>
      </c>
      <c r="E35" s="4">
        <v>32.200000000000003</v>
      </c>
      <c r="F35" s="4">
        <v>56</v>
      </c>
      <c r="G35" s="4">
        <v>29</v>
      </c>
      <c r="H35" s="4"/>
      <c r="I35" s="4">
        <f t="shared" si="6"/>
        <v>0.5</v>
      </c>
      <c r="J35" s="4">
        <f t="shared" si="3"/>
        <v>0.40000000000000213</v>
      </c>
      <c r="K35" s="4">
        <f t="shared" si="4"/>
        <v>-2</v>
      </c>
      <c r="L35" s="4">
        <f t="shared" si="5"/>
        <v>-1</v>
      </c>
      <c r="N35" s="7" t="str">
        <f t="shared" si="1"/>
        <v>PASS</v>
      </c>
      <c r="O35" s="7" t="str">
        <f t="shared" si="2"/>
        <v>PASS</v>
      </c>
    </row>
    <row r="36" spans="1:25" ht="15.75" thickBot="1" x14ac:dyDescent="0.3">
      <c r="A36" s="1">
        <v>45158.791666666664</v>
      </c>
      <c r="B36" s="4">
        <v>0</v>
      </c>
      <c r="C36" s="4">
        <v>16.62</v>
      </c>
      <c r="D36" s="4">
        <v>24.5</v>
      </c>
      <c r="E36" s="4">
        <v>32.200000000000003</v>
      </c>
      <c r="F36" s="4">
        <v>55</v>
      </c>
      <c r="G36" s="4">
        <v>29</v>
      </c>
      <c r="H36" s="4"/>
      <c r="I36" s="4">
        <f t="shared" si="6"/>
        <v>-0.19999999999999929</v>
      </c>
      <c r="J36" s="4">
        <f t="shared" si="3"/>
        <v>0</v>
      </c>
      <c r="K36" s="4">
        <f t="shared" si="4"/>
        <v>-1</v>
      </c>
      <c r="L36" s="4">
        <f t="shared" si="5"/>
        <v>0</v>
      </c>
      <c r="N36" s="7" t="str">
        <f t="shared" si="1"/>
        <v>PASS</v>
      </c>
      <c r="O36" s="7" t="str">
        <f t="shared" si="2"/>
        <v>PASS</v>
      </c>
      <c r="Q36" t="s">
        <v>63</v>
      </c>
      <c r="Y36" s="6"/>
    </row>
    <row r="37" spans="1:25" x14ac:dyDescent="0.25">
      <c r="A37" s="1">
        <v>45158.833333333336</v>
      </c>
      <c r="B37" s="4">
        <v>-0.4</v>
      </c>
      <c r="C37" s="4">
        <v>16.62</v>
      </c>
      <c r="D37" s="4">
        <v>24.7</v>
      </c>
      <c r="E37" s="4">
        <v>32.299999999999997</v>
      </c>
      <c r="F37" s="4">
        <v>55</v>
      </c>
      <c r="G37" s="4">
        <v>29</v>
      </c>
      <c r="H37" s="4"/>
      <c r="I37" s="4">
        <f t="shared" si="6"/>
        <v>0.19999999999999929</v>
      </c>
      <c r="J37" s="4">
        <f t="shared" si="3"/>
        <v>9.9999999999994316E-2</v>
      </c>
      <c r="K37" s="4">
        <f t="shared" si="4"/>
        <v>0</v>
      </c>
      <c r="L37" s="4">
        <f t="shared" si="5"/>
        <v>0</v>
      </c>
      <c r="N37" s="7" t="str">
        <f t="shared" si="1"/>
        <v>PASS</v>
      </c>
      <c r="O37" s="7" t="str">
        <f t="shared" si="2"/>
        <v>PASS</v>
      </c>
    </row>
    <row r="38" spans="1:25" x14ac:dyDescent="0.25">
      <c r="A38" s="1">
        <v>45158.875</v>
      </c>
      <c r="B38" s="4">
        <v>0.6</v>
      </c>
      <c r="C38" s="4">
        <v>16.61</v>
      </c>
      <c r="D38" s="4">
        <v>24.7</v>
      </c>
      <c r="E38" s="4">
        <v>32.4</v>
      </c>
      <c r="F38" s="4">
        <v>54</v>
      </c>
      <c r="G38" s="4">
        <v>28</v>
      </c>
      <c r="H38" s="4"/>
      <c r="I38" s="4">
        <f t="shared" si="6"/>
        <v>0</v>
      </c>
      <c r="J38" s="4">
        <f t="shared" si="3"/>
        <v>0.10000000000000142</v>
      </c>
      <c r="K38" s="4">
        <f t="shared" si="4"/>
        <v>-1</v>
      </c>
      <c r="L38" s="4">
        <f t="shared" si="5"/>
        <v>-1</v>
      </c>
      <c r="N38" s="7" t="str">
        <f t="shared" si="1"/>
        <v>PASS</v>
      </c>
      <c r="O38" s="7" t="str">
        <f t="shared" si="2"/>
        <v>PASS</v>
      </c>
    </row>
    <row r="39" spans="1:25" x14ac:dyDescent="0.25">
      <c r="A39" s="1">
        <v>45158.916666666664</v>
      </c>
      <c r="B39" s="4">
        <v>2.6</v>
      </c>
      <c r="C39" s="4">
        <v>16.62</v>
      </c>
      <c r="D39" s="4">
        <v>24.8</v>
      </c>
      <c r="E39" s="4">
        <v>32.200000000000003</v>
      </c>
      <c r="F39" s="4">
        <v>54</v>
      </c>
      <c r="G39" s="4">
        <v>29</v>
      </c>
      <c r="H39" s="4"/>
      <c r="I39" s="4">
        <f t="shared" si="6"/>
        <v>0.10000000000000142</v>
      </c>
      <c r="J39" s="4">
        <f t="shared" si="3"/>
        <v>-0.19999999999999574</v>
      </c>
      <c r="K39" s="4">
        <f t="shared" si="4"/>
        <v>0</v>
      </c>
      <c r="L39" s="4">
        <f t="shared" si="5"/>
        <v>1</v>
      </c>
      <c r="N39" s="7" t="str">
        <f t="shared" si="1"/>
        <v>PASS</v>
      </c>
      <c r="O39" s="7" t="str">
        <f t="shared" si="2"/>
        <v>PASS</v>
      </c>
    </row>
    <row r="40" spans="1:25" x14ac:dyDescent="0.25">
      <c r="A40" s="1">
        <v>45158.958333333336</v>
      </c>
      <c r="B40" s="4">
        <v>1.8</v>
      </c>
      <c r="C40" s="4">
        <v>16.62</v>
      </c>
      <c r="D40" s="4">
        <v>24.9</v>
      </c>
      <c r="E40" s="4">
        <v>32.299999999999997</v>
      </c>
      <c r="F40" s="4">
        <v>53</v>
      </c>
      <c r="G40" s="4">
        <v>28</v>
      </c>
      <c r="H40" s="4"/>
      <c r="I40" s="4">
        <f t="shared" si="6"/>
        <v>9.9999999999997868E-2</v>
      </c>
      <c r="J40" s="4">
        <f t="shared" si="3"/>
        <v>9.9999999999994316E-2</v>
      </c>
      <c r="K40" s="4">
        <f t="shared" si="4"/>
        <v>-1</v>
      </c>
      <c r="L40" s="4">
        <f t="shared" si="5"/>
        <v>-1</v>
      </c>
      <c r="N40" s="7" t="str">
        <f t="shared" si="1"/>
        <v>PASS</v>
      </c>
      <c r="O40" s="7" t="str">
        <f t="shared" si="2"/>
        <v>PASS</v>
      </c>
    </row>
    <row r="41" spans="1:25" x14ac:dyDescent="0.25">
      <c r="A41" s="1">
        <v>45159</v>
      </c>
      <c r="B41" s="4">
        <v>0.3</v>
      </c>
      <c r="C41" s="4">
        <v>16.63</v>
      </c>
      <c r="D41" s="4">
        <v>25.2</v>
      </c>
      <c r="E41" s="4">
        <v>32.299999999999997</v>
      </c>
      <c r="F41" s="4">
        <v>51</v>
      </c>
      <c r="G41" s="4">
        <v>28</v>
      </c>
      <c r="H41" s="4"/>
      <c r="I41" s="4">
        <f t="shared" si="6"/>
        <v>0.30000000000000071</v>
      </c>
      <c r="J41" s="4">
        <f t="shared" si="3"/>
        <v>0</v>
      </c>
      <c r="K41" s="4">
        <f t="shared" si="4"/>
        <v>-2</v>
      </c>
      <c r="L41" s="4">
        <f t="shared" si="5"/>
        <v>0</v>
      </c>
      <c r="N41" s="7" t="str">
        <f t="shared" si="1"/>
        <v>PASS</v>
      </c>
      <c r="O41" s="7" t="str">
        <f t="shared" si="2"/>
        <v>PASS</v>
      </c>
    </row>
    <row r="42" spans="1:25" x14ac:dyDescent="0.25">
      <c r="A42" s="1">
        <v>45159.041666666664</v>
      </c>
      <c r="B42" s="4">
        <v>2.7</v>
      </c>
      <c r="C42" s="4">
        <v>16.61</v>
      </c>
      <c r="D42" s="4">
        <v>25.3</v>
      </c>
      <c r="E42" s="4">
        <v>32.4</v>
      </c>
      <c r="F42" s="4">
        <v>49</v>
      </c>
      <c r="G42" s="4">
        <v>26</v>
      </c>
      <c r="H42" s="4"/>
      <c r="I42" s="4">
        <f t="shared" si="6"/>
        <v>0.10000000000000142</v>
      </c>
      <c r="J42" s="4">
        <f t="shared" si="3"/>
        <v>0.10000000000000142</v>
      </c>
      <c r="K42" s="4">
        <f t="shared" si="4"/>
        <v>-2</v>
      </c>
      <c r="L42" s="4">
        <f t="shared" si="5"/>
        <v>-2</v>
      </c>
      <c r="N42" s="7" t="str">
        <f t="shared" si="1"/>
        <v>PASS</v>
      </c>
      <c r="O42" s="7" t="str">
        <f t="shared" si="2"/>
        <v>PASS</v>
      </c>
    </row>
    <row r="43" spans="1:25" x14ac:dyDescent="0.25">
      <c r="A43" s="1">
        <v>45159.083333333336</v>
      </c>
      <c r="B43" s="4">
        <v>-1</v>
      </c>
      <c r="C43" s="4">
        <v>16.61</v>
      </c>
      <c r="D43" s="4">
        <v>24.9</v>
      </c>
      <c r="E43" s="4">
        <v>32.1</v>
      </c>
      <c r="F43" s="4">
        <v>48</v>
      </c>
      <c r="G43" s="4">
        <v>26</v>
      </c>
      <c r="H43" s="4"/>
      <c r="I43" s="4">
        <f t="shared" si="6"/>
        <v>-0.40000000000000213</v>
      </c>
      <c r="J43" s="4">
        <f t="shared" si="3"/>
        <v>-0.29999999999999716</v>
      </c>
      <c r="K43" s="4">
        <f t="shared" si="4"/>
        <v>-1</v>
      </c>
      <c r="L43" s="4">
        <f t="shared" si="5"/>
        <v>0</v>
      </c>
      <c r="N43" s="7" t="str">
        <f t="shared" si="1"/>
        <v>PASS</v>
      </c>
      <c r="O43" s="7" t="str">
        <f t="shared" si="2"/>
        <v>PASS</v>
      </c>
    </row>
    <row r="44" spans="1:25" x14ac:dyDescent="0.25">
      <c r="A44" s="1">
        <v>45159.125</v>
      </c>
      <c r="B44" s="4">
        <v>0.5</v>
      </c>
      <c r="C44" s="4">
        <v>16.59</v>
      </c>
      <c r="D44" s="4">
        <v>25.5</v>
      </c>
      <c r="E44" s="4">
        <v>32.4</v>
      </c>
      <c r="F44" s="4">
        <v>46</v>
      </c>
      <c r="G44" s="4">
        <v>25</v>
      </c>
      <c r="H44" s="4"/>
      <c r="I44" s="4">
        <f t="shared" si="6"/>
        <v>0.60000000000000142</v>
      </c>
      <c r="J44" s="4">
        <f t="shared" si="3"/>
        <v>0.29999999999999716</v>
      </c>
      <c r="K44" s="4">
        <f t="shared" si="4"/>
        <v>-2</v>
      </c>
      <c r="L44" s="4">
        <f t="shared" si="5"/>
        <v>-1</v>
      </c>
      <c r="N44" s="7" t="str">
        <f t="shared" si="1"/>
        <v>PASS</v>
      </c>
      <c r="O44" s="7" t="str">
        <f t="shared" si="2"/>
        <v>PASS</v>
      </c>
    </row>
    <row r="45" spans="1:25" x14ac:dyDescent="0.25">
      <c r="A45" s="1">
        <v>45159.166666666664</v>
      </c>
      <c r="B45" s="4">
        <v>-0.4</v>
      </c>
      <c r="C45" s="4">
        <v>16.62</v>
      </c>
      <c r="D45" s="4">
        <v>25.6</v>
      </c>
      <c r="E45" s="4">
        <v>32.4</v>
      </c>
      <c r="F45" s="4">
        <v>45</v>
      </c>
      <c r="G45" s="4">
        <v>25</v>
      </c>
      <c r="H45" s="4"/>
      <c r="I45" s="4">
        <f t="shared" si="6"/>
        <v>0.10000000000000142</v>
      </c>
      <c r="J45" s="4">
        <f t="shared" si="3"/>
        <v>0</v>
      </c>
      <c r="K45" s="4">
        <f t="shared" si="4"/>
        <v>-1</v>
      </c>
      <c r="L45" s="4">
        <f t="shared" si="5"/>
        <v>0</v>
      </c>
      <c r="N45" s="7" t="str">
        <f t="shared" si="1"/>
        <v>PASS</v>
      </c>
      <c r="O45" s="7" t="str">
        <f t="shared" si="2"/>
        <v>PASS</v>
      </c>
    </row>
    <row r="46" spans="1:25" x14ac:dyDescent="0.25">
      <c r="A46" s="1">
        <v>45159.208333333336</v>
      </c>
      <c r="B46" s="4">
        <v>2.2000000000000002</v>
      </c>
      <c r="C46" s="4">
        <v>16.61</v>
      </c>
      <c r="D46" s="4">
        <v>25.6</v>
      </c>
      <c r="E46" s="4">
        <v>32.4</v>
      </c>
      <c r="F46" s="4">
        <v>45</v>
      </c>
      <c r="G46" s="4">
        <v>25</v>
      </c>
      <c r="H46" s="4"/>
      <c r="I46" s="4">
        <f t="shared" si="6"/>
        <v>0</v>
      </c>
      <c r="J46" s="4">
        <f t="shared" si="3"/>
        <v>0</v>
      </c>
      <c r="K46" s="4">
        <f t="shared" si="4"/>
        <v>0</v>
      </c>
      <c r="L46" s="4">
        <f t="shared" si="5"/>
        <v>0</v>
      </c>
      <c r="N46" s="7" t="str">
        <f t="shared" si="1"/>
        <v>PASS</v>
      </c>
      <c r="O46" s="7" t="str">
        <f t="shared" si="2"/>
        <v>PASS</v>
      </c>
    </row>
    <row r="47" spans="1:25" x14ac:dyDescent="0.25">
      <c r="A47" s="1">
        <v>45159.25</v>
      </c>
      <c r="B47" s="4">
        <v>0.4</v>
      </c>
      <c r="C47" s="4">
        <v>16.59</v>
      </c>
      <c r="D47" s="4">
        <v>25.3</v>
      </c>
      <c r="E47" s="4">
        <v>32.299999999999997</v>
      </c>
      <c r="F47" s="4">
        <v>45</v>
      </c>
      <c r="G47" s="4">
        <v>25</v>
      </c>
      <c r="H47" s="4"/>
      <c r="I47" s="4">
        <f t="shared" si="6"/>
        <v>-0.30000000000000071</v>
      </c>
      <c r="J47" s="4">
        <f t="shared" si="3"/>
        <v>-0.10000000000000142</v>
      </c>
      <c r="K47" s="4">
        <f t="shared" si="4"/>
        <v>0</v>
      </c>
      <c r="L47" s="4">
        <f t="shared" si="5"/>
        <v>0</v>
      </c>
      <c r="N47" s="7" t="str">
        <f t="shared" si="1"/>
        <v>PASS</v>
      </c>
      <c r="O47" s="7" t="str">
        <f t="shared" si="2"/>
        <v>PASS</v>
      </c>
    </row>
    <row r="48" spans="1:25" x14ac:dyDescent="0.25">
      <c r="A48" s="1">
        <v>45159.291666666664</v>
      </c>
      <c r="B48" s="4">
        <v>2.7</v>
      </c>
      <c r="C48" s="4">
        <v>16.62</v>
      </c>
      <c r="D48" s="4">
        <v>24.7</v>
      </c>
      <c r="E48" s="4">
        <v>31.9</v>
      </c>
      <c r="F48" s="4">
        <v>48</v>
      </c>
      <c r="G48" s="4">
        <v>26</v>
      </c>
      <c r="H48" s="4"/>
      <c r="I48" s="4">
        <f t="shared" si="6"/>
        <v>-0.60000000000000142</v>
      </c>
      <c r="J48" s="4">
        <f t="shared" si="3"/>
        <v>-0.39999999999999858</v>
      </c>
      <c r="K48" s="4">
        <f t="shared" si="4"/>
        <v>3</v>
      </c>
      <c r="L48" s="4">
        <f t="shared" si="5"/>
        <v>1</v>
      </c>
      <c r="N48" s="7" t="str">
        <f t="shared" si="1"/>
        <v>PASS</v>
      </c>
      <c r="O48" s="7" t="str">
        <f t="shared" si="2"/>
        <v>PASS</v>
      </c>
    </row>
    <row r="49" spans="1:15" x14ac:dyDescent="0.25">
      <c r="A49" s="1">
        <v>45159.333333333336</v>
      </c>
      <c r="B49" s="4">
        <v>1</v>
      </c>
      <c r="C49" s="4">
        <v>16.62</v>
      </c>
      <c r="D49" s="4">
        <v>24.8</v>
      </c>
      <c r="E49" s="4">
        <v>32.1</v>
      </c>
      <c r="F49" s="4">
        <v>48</v>
      </c>
      <c r="G49" s="4">
        <v>26</v>
      </c>
      <c r="H49" s="4"/>
      <c r="I49" s="4">
        <f t="shared" si="6"/>
        <v>0.10000000000000142</v>
      </c>
      <c r="J49" s="4">
        <f t="shared" si="3"/>
        <v>0.20000000000000284</v>
      </c>
      <c r="K49" s="4">
        <f t="shared" si="4"/>
        <v>0</v>
      </c>
      <c r="L49" s="4">
        <f t="shared" si="5"/>
        <v>0</v>
      </c>
      <c r="N49" s="7" t="str">
        <f t="shared" si="1"/>
        <v>PASS</v>
      </c>
      <c r="O49" s="7" t="str">
        <f t="shared" si="2"/>
        <v>PASS</v>
      </c>
    </row>
    <row r="50" spans="1:15" x14ac:dyDescent="0.25">
      <c r="A50" s="1">
        <v>45159.375</v>
      </c>
      <c r="B50" s="4">
        <v>0.2</v>
      </c>
      <c r="C50" s="4">
        <v>16.61</v>
      </c>
      <c r="D50" s="4">
        <v>24.2</v>
      </c>
      <c r="E50" s="4">
        <v>32</v>
      </c>
      <c r="F50" s="4">
        <v>48</v>
      </c>
      <c r="G50" s="4">
        <v>25</v>
      </c>
      <c r="H50" s="4"/>
      <c r="I50" s="4">
        <f t="shared" si="6"/>
        <v>-0.60000000000000142</v>
      </c>
      <c r="J50" s="4">
        <f t="shared" si="3"/>
        <v>-0.10000000000000142</v>
      </c>
      <c r="K50" s="4">
        <f t="shared" si="4"/>
        <v>0</v>
      </c>
      <c r="L50" s="4">
        <f t="shared" si="5"/>
        <v>-1</v>
      </c>
      <c r="N50" s="7" t="str">
        <f t="shared" si="1"/>
        <v>PASS</v>
      </c>
      <c r="O50" s="7" t="str">
        <f t="shared" si="2"/>
        <v>PASS</v>
      </c>
    </row>
    <row r="51" spans="1:15" x14ac:dyDescent="0.25">
      <c r="A51" s="1">
        <v>45159.416666666664</v>
      </c>
      <c r="B51" s="4">
        <v>0</v>
      </c>
      <c r="C51" s="4">
        <v>16.62</v>
      </c>
      <c r="D51" s="4">
        <v>24.2</v>
      </c>
      <c r="E51" s="4">
        <v>32</v>
      </c>
      <c r="F51" s="4">
        <v>48</v>
      </c>
      <c r="G51" s="4">
        <v>25</v>
      </c>
      <c r="H51" s="4"/>
      <c r="I51" s="4">
        <f t="shared" si="6"/>
        <v>0</v>
      </c>
      <c r="J51" s="4">
        <f t="shared" si="3"/>
        <v>0</v>
      </c>
      <c r="K51" s="4">
        <f t="shared" si="4"/>
        <v>0</v>
      </c>
      <c r="L51" s="4">
        <f t="shared" si="5"/>
        <v>0</v>
      </c>
      <c r="N51" s="7" t="str">
        <f t="shared" si="1"/>
        <v>PASS</v>
      </c>
      <c r="O51" s="7" t="str">
        <f t="shared" si="2"/>
        <v>PASS</v>
      </c>
    </row>
    <row r="52" spans="1:15" x14ac:dyDescent="0.25">
      <c r="A52" s="1">
        <v>45159.458333333336</v>
      </c>
      <c r="B52" s="4">
        <v>0</v>
      </c>
      <c r="C52" s="4">
        <v>16.61</v>
      </c>
      <c r="D52" s="4">
        <v>23.7</v>
      </c>
      <c r="E52" s="4">
        <v>31.6</v>
      </c>
      <c r="F52" s="4">
        <v>50</v>
      </c>
      <c r="G52" s="4">
        <v>26</v>
      </c>
      <c r="H52" s="4"/>
      <c r="I52" s="4">
        <f t="shared" si="6"/>
        <v>-0.5</v>
      </c>
      <c r="J52" s="4">
        <f t="shared" si="3"/>
        <v>-0.39999999999999858</v>
      </c>
      <c r="K52" s="4">
        <f t="shared" si="4"/>
        <v>2</v>
      </c>
      <c r="L52" s="4">
        <f t="shared" si="5"/>
        <v>1</v>
      </c>
      <c r="N52" s="7" t="str">
        <f t="shared" si="1"/>
        <v>PASS</v>
      </c>
      <c r="O52" s="7" t="str">
        <f t="shared" si="2"/>
        <v>PASS</v>
      </c>
    </row>
    <row r="53" spans="1:15" x14ac:dyDescent="0.25">
      <c r="A53" s="1">
        <v>45159.5</v>
      </c>
      <c r="B53" s="4">
        <v>0.2</v>
      </c>
      <c r="C53" s="4">
        <v>16.61</v>
      </c>
      <c r="D53" s="4">
        <v>23.6</v>
      </c>
      <c r="E53" s="4">
        <v>31.4</v>
      </c>
      <c r="F53" s="4">
        <v>51</v>
      </c>
      <c r="G53" s="4">
        <v>27</v>
      </c>
      <c r="H53" s="4"/>
      <c r="I53" s="4">
        <f t="shared" si="6"/>
        <v>-9.9999999999997868E-2</v>
      </c>
      <c r="J53" s="4">
        <f t="shared" si="3"/>
        <v>-0.20000000000000284</v>
      </c>
      <c r="K53" s="4">
        <f t="shared" si="4"/>
        <v>1</v>
      </c>
      <c r="L53" s="4">
        <f t="shared" si="5"/>
        <v>1</v>
      </c>
      <c r="N53" s="7" t="str">
        <f t="shared" si="1"/>
        <v>PASS</v>
      </c>
      <c r="O53" s="7" t="str">
        <f t="shared" si="2"/>
        <v>PASS</v>
      </c>
    </row>
    <row r="54" spans="1:15" x14ac:dyDescent="0.25">
      <c r="A54" s="1">
        <v>45159.541666666664</v>
      </c>
      <c r="B54" s="4">
        <v>0.5</v>
      </c>
      <c r="C54" s="4">
        <v>16.61</v>
      </c>
      <c r="D54" s="4">
        <v>23.7</v>
      </c>
      <c r="E54" s="4">
        <v>31.4</v>
      </c>
      <c r="F54" s="4">
        <v>51</v>
      </c>
      <c r="G54" s="4">
        <v>27</v>
      </c>
      <c r="H54" s="4"/>
      <c r="I54" s="4">
        <f t="shared" si="6"/>
        <v>9.9999999999997868E-2</v>
      </c>
      <c r="J54" s="4">
        <f t="shared" si="3"/>
        <v>0</v>
      </c>
      <c r="K54" s="4">
        <f t="shared" si="4"/>
        <v>0</v>
      </c>
      <c r="L54" s="4">
        <f t="shared" si="5"/>
        <v>0</v>
      </c>
      <c r="N54" s="7" t="str">
        <f t="shared" si="1"/>
        <v>PASS</v>
      </c>
      <c r="O54" s="7" t="str">
        <f t="shared" si="2"/>
        <v>PASS</v>
      </c>
    </row>
    <row r="55" spans="1:15" x14ac:dyDescent="0.25">
      <c r="A55" s="1">
        <v>45159.583333333336</v>
      </c>
      <c r="B55" s="4">
        <v>-1.7</v>
      </c>
      <c r="C55" s="4">
        <v>16.61</v>
      </c>
      <c r="D55" s="4">
        <v>23.9</v>
      </c>
      <c r="E55" s="4">
        <v>31.6</v>
      </c>
      <c r="F55" s="4">
        <v>51</v>
      </c>
      <c r="G55" s="4">
        <v>27</v>
      </c>
      <c r="H55" s="4"/>
      <c r="I55" s="4">
        <f t="shared" si="6"/>
        <v>0.19999999999999929</v>
      </c>
      <c r="J55" s="4">
        <f t="shared" si="3"/>
        <v>0.20000000000000284</v>
      </c>
      <c r="K55" s="4">
        <f t="shared" si="4"/>
        <v>0</v>
      </c>
      <c r="L55" s="4">
        <f t="shared" si="5"/>
        <v>0</v>
      </c>
      <c r="N55" s="7" t="str">
        <f t="shared" si="1"/>
        <v>PASS</v>
      </c>
      <c r="O55" s="7" t="str">
        <f t="shared" si="2"/>
        <v>PASS</v>
      </c>
    </row>
    <row r="56" spans="1:15" x14ac:dyDescent="0.25">
      <c r="A56" s="1">
        <v>45159.625</v>
      </c>
      <c r="B56" s="4">
        <v>1.6</v>
      </c>
      <c r="C56" s="4">
        <v>16.600000000000001</v>
      </c>
      <c r="D56" s="4">
        <v>24</v>
      </c>
      <c r="E56" s="4">
        <v>31.7</v>
      </c>
      <c r="F56" s="4">
        <v>51</v>
      </c>
      <c r="G56" s="4">
        <v>27</v>
      </c>
      <c r="H56" s="4"/>
      <c r="I56" s="4">
        <f t="shared" si="6"/>
        <v>0.10000000000000142</v>
      </c>
      <c r="J56" s="4">
        <f t="shared" si="3"/>
        <v>9.9999999999997868E-2</v>
      </c>
      <c r="K56" s="4">
        <f t="shared" si="4"/>
        <v>0</v>
      </c>
      <c r="L56" s="4">
        <f t="shared" si="5"/>
        <v>0</v>
      </c>
      <c r="N56" s="7" t="str">
        <f t="shared" si="1"/>
        <v>PASS</v>
      </c>
      <c r="O56" s="7" t="str">
        <f t="shared" si="2"/>
        <v>PASS</v>
      </c>
    </row>
    <row r="57" spans="1:15" x14ac:dyDescent="0.25">
      <c r="A57" s="1">
        <v>45159.666666666664</v>
      </c>
      <c r="B57" s="4">
        <v>2.9</v>
      </c>
      <c r="C57" s="4">
        <v>16.600000000000001</v>
      </c>
      <c r="D57" s="4">
        <v>24.2</v>
      </c>
      <c r="E57" s="4">
        <v>31.7</v>
      </c>
      <c r="F57" s="4">
        <v>50</v>
      </c>
      <c r="G57" s="4">
        <v>26</v>
      </c>
      <c r="H57" s="4"/>
      <c r="I57" s="4">
        <f t="shared" si="6"/>
        <v>0.19999999999999929</v>
      </c>
      <c r="J57" s="4">
        <f t="shared" si="3"/>
        <v>0</v>
      </c>
      <c r="K57" s="4">
        <f t="shared" si="4"/>
        <v>-1</v>
      </c>
      <c r="L57" s="4">
        <f t="shared" si="5"/>
        <v>-1</v>
      </c>
      <c r="N57" s="7" t="str">
        <f t="shared" si="1"/>
        <v>PASS</v>
      </c>
      <c r="O57" s="7" t="str">
        <f t="shared" si="2"/>
        <v>PASS</v>
      </c>
    </row>
    <row r="58" spans="1:15" x14ac:dyDescent="0.25">
      <c r="A58" s="1">
        <v>45159.708333333336</v>
      </c>
      <c r="B58" s="4">
        <v>2.7</v>
      </c>
      <c r="C58" s="4">
        <v>16.600000000000001</v>
      </c>
      <c r="D58" s="4">
        <v>24.2</v>
      </c>
      <c r="E58" s="4">
        <v>31.8</v>
      </c>
      <c r="F58" s="4">
        <v>50</v>
      </c>
      <c r="G58" s="4">
        <v>26</v>
      </c>
      <c r="H58" s="4"/>
      <c r="I58" s="4">
        <f t="shared" si="6"/>
        <v>0</v>
      </c>
      <c r="J58" s="4">
        <f t="shared" si="3"/>
        <v>0.10000000000000142</v>
      </c>
      <c r="K58" s="4">
        <f t="shared" si="4"/>
        <v>0</v>
      </c>
      <c r="L58" s="4">
        <f t="shared" si="5"/>
        <v>0</v>
      </c>
      <c r="N58" s="7" t="str">
        <f t="shared" si="1"/>
        <v>PASS</v>
      </c>
      <c r="O58" s="7" t="str">
        <f t="shared" si="2"/>
        <v>PASS</v>
      </c>
    </row>
    <row r="59" spans="1:15" x14ac:dyDescent="0.25">
      <c r="A59" s="1">
        <v>45159.75</v>
      </c>
      <c r="B59" s="4">
        <v>2.2999999999999998</v>
      </c>
      <c r="C59" s="4">
        <v>16.600000000000001</v>
      </c>
      <c r="D59" s="4">
        <v>24.3</v>
      </c>
      <c r="E59" s="4">
        <v>31.9</v>
      </c>
      <c r="F59" s="4">
        <v>50</v>
      </c>
      <c r="G59" s="4">
        <v>26</v>
      </c>
      <c r="H59" s="4"/>
      <c r="I59" s="4">
        <f t="shared" si="6"/>
        <v>0.10000000000000142</v>
      </c>
      <c r="J59" s="4">
        <f t="shared" si="3"/>
        <v>9.9999999999997868E-2</v>
      </c>
      <c r="K59" s="4">
        <f t="shared" si="4"/>
        <v>0</v>
      </c>
      <c r="L59" s="4">
        <f t="shared" si="5"/>
        <v>0</v>
      </c>
      <c r="N59" s="7" t="str">
        <f t="shared" si="1"/>
        <v>PASS</v>
      </c>
      <c r="O59" s="7" t="str">
        <f t="shared" si="2"/>
        <v>PASS</v>
      </c>
    </row>
    <row r="60" spans="1:15" x14ac:dyDescent="0.25">
      <c r="A60" s="1">
        <v>45159.791666666664</v>
      </c>
      <c r="B60" s="4">
        <v>0</v>
      </c>
      <c r="C60" s="4">
        <v>16.61</v>
      </c>
      <c r="D60" s="4">
        <v>24.4</v>
      </c>
      <c r="E60" s="4">
        <v>32.1</v>
      </c>
      <c r="F60" s="4">
        <v>49</v>
      </c>
      <c r="G60" s="4">
        <v>26</v>
      </c>
      <c r="H60" s="4"/>
      <c r="I60" s="4">
        <f t="shared" si="6"/>
        <v>9.9999999999997868E-2</v>
      </c>
      <c r="J60" s="4">
        <f t="shared" si="3"/>
        <v>0.20000000000000284</v>
      </c>
      <c r="K60" s="4">
        <f t="shared" si="4"/>
        <v>-1</v>
      </c>
      <c r="L60" s="4">
        <f t="shared" si="5"/>
        <v>0</v>
      </c>
      <c r="N60" s="7" t="str">
        <f t="shared" si="1"/>
        <v>PASS</v>
      </c>
      <c r="O60" s="7" t="str">
        <f t="shared" si="2"/>
        <v>PASS</v>
      </c>
    </row>
    <row r="61" spans="1:15" x14ac:dyDescent="0.25">
      <c r="A61" s="1">
        <v>45159.833333333336</v>
      </c>
      <c r="B61" s="4">
        <v>0.4</v>
      </c>
      <c r="C61" s="4">
        <v>16.600000000000001</v>
      </c>
      <c r="D61" s="4">
        <v>24.5</v>
      </c>
      <c r="E61" s="4">
        <v>32.200000000000003</v>
      </c>
      <c r="F61" s="4">
        <v>50</v>
      </c>
      <c r="G61" s="4">
        <v>26</v>
      </c>
      <c r="H61" s="4"/>
      <c r="I61" s="4">
        <f t="shared" si="6"/>
        <v>0.10000000000000142</v>
      </c>
      <c r="J61" s="4">
        <f t="shared" si="3"/>
        <v>0.10000000000000142</v>
      </c>
      <c r="K61" s="4">
        <f t="shared" si="4"/>
        <v>1</v>
      </c>
      <c r="L61" s="4">
        <f t="shared" si="5"/>
        <v>0</v>
      </c>
      <c r="N61" s="7" t="str">
        <f t="shared" si="1"/>
        <v>PASS</v>
      </c>
      <c r="O61" s="7" t="str">
        <f t="shared" si="2"/>
        <v>PASS</v>
      </c>
    </row>
    <row r="62" spans="1:15" x14ac:dyDescent="0.25">
      <c r="A62" s="1">
        <v>45159.875</v>
      </c>
      <c r="B62" s="4">
        <v>-1.6</v>
      </c>
      <c r="C62" s="4">
        <v>16.600000000000001</v>
      </c>
      <c r="D62" s="4">
        <v>24.6</v>
      </c>
      <c r="E62" s="4">
        <v>32.200000000000003</v>
      </c>
      <c r="F62" s="4">
        <v>50</v>
      </c>
      <c r="G62" s="4">
        <v>26</v>
      </c>
      <c r="H62" s="4"/>
      <c r="I62" s="4">
        <f t="shared" si="6"/>
        <v>0.10000000000000142</v>
      </c>
      <c r="J62" s="4">
        <f t="shared" si="3"/>
        <v>0</v>
      </c>
      <c r="K62" s="4">
        <f t="shared" si="4"/>
        <v>0</v>
      </c>
      <c r="L62" s="4">
        <f t="shared" si="5"/>
        <v>0</v>
      </c>
      <c r="N62" s="7" t="str">
        <f t="shared" si="1"/>
        <v>PASS</v>
      </c>
      <c r="O62" s="7" t="str">
        <f t="shared" si="2"/>
        <v>PASS</v>
      </c>
    </row>
    <row r="63" spans="1:15" x14ac:dyDescent="0.25">
      <c r="A63" s="1">
        <v>45159.916666666664</v>
      </c>
      <c r="B63" s="4">
        <v>0</v>
      </c>
      <c r="C63" s="4">
        <v>16.61</v>
      </c>
      <c r="D63" s="4">
        <v>25</v>
      </c>
      <c r="E63" s="4">
        <v>32.4</v>
      </c>
      <c r="F63" s="4">
        <v>50</v>
      </c>
      <c r="G63" s="4">
        <v>26</v>
      </c>
      <c r="H63" s="4"/>
      <c r="I63" s="4">
        <f t="shared" si="6"/>
        <v>0.39999999999999858</v>
      </c>
      <c r="J63" s="4">
        <f t="shared" si="3"/>
        <v>0.19999999999999574</v>
      </c>
      <c r="K63" s="4">
        <f t="shared" si="4"/>
        <v>0</v>
      </c>
      <c r="L63" s="4">
        <f t="shared" si="5"/>
        <v>0</v>
      </c>
      <c r="N63" s="7" t="str">
        <f t="shared" si="1"/>
        <v>PASS</v>
      </c>
      <c r="O63" s="7" t="str">
        <f t="shared" si="2"/>
        <v>PASS</v>
      </c>
    </row>
    <row r="64" spans="1:15" x14ac:dyDescent="0.25">
      <c r="A64" s="1">
        <v>45159.958333333336</v>
      </c>
      <c r="B64" s="4">
        <v>0</v>
      </c>
      <c r="C64" s="4">
        <v>16.62</v>
      </c>
      <c r="D64" s="4">
        <v>25</v>
      </c>
      <c r="E64" s="4">
        <v>32.4</v>
      </c>
      <c r="F64" s="4">
        <v>49</v>
      </c>
      <c r="G64" s="4">
        <v>26</v>
      </c>
      <c r="H64" s="4"/>
      <c r="I64" s="4">
        <f t="shared" si="6"/>
        <v>0</v>
      </c>
      <c r="J64" s="4">
        <f t="shared" si="3"/>
        <v>0</v>
      </c>
      <c r="K64" s="4">
        <f t="shared" si="4"/>
        <v>-1</v>
      </c>
      <c r="L64" s="4">
        <f t="shared" si="5"/>
        <v>0</v>
      </c>
      <c r="N64" s="7" t="str">
        <f t="shared" si="1"/>
        <v>PASS</v>
      </c>
      <c r="O64" s="7" t="str">
        <f t="shared" si="2"/>
        <v>PASS</v>
      </c>
    </row>
    <row r="65" spans="1:15" x14ac:dyDescent="0.25">
      <c r="A65" s="1">
        <v>45160</v>
      </c>
      <c r="B65" s="4">
        <v>-1.2</v>
      </c>
      <c r="C65" s="4">
        <v>16.61</v>
      </c>
      <c r="D65" s="4">
        <v>25.1</v>
      </c>
      <c r="E65" s="4">
        <v>32.6</v>
      </c>
      <c r="F65" s="4">
        <v>48</v>
      </c>
      <c r="G65" s="4">
        <v>25</v>
      </c>
      <c r="H65" s="4"/>
      <c r="I65" s="4">
        <f t="shared" si="6"/>
        <v>0.10000000000000142</v>
      </c>
      <c r="J65" s="4">
        <f t="shared" si="3"/>
        <v>0.20000000000000284</v>
      </c>
      <c r="K65" s="4">
        <f t="shared" si="4"/>
        <v>-1</v>
      </c>
      <c r="L65" s="4">
        <f t="shared" si="5"/>
        <v>-1</v>
      </c>
      <c r="N65" s="7" t="str">
        <f t="shared" si="1"/>
        <v>PASS</v>
      </c>
      <c r="O65" s="7" t="str">
        <f t="shared" si="2"/>
        <v>PASS</v>
      </c>
    </row>
    <row r="66" spans="1:15" x14ac:dyDescent="0.25">
      <c r="A66" s="1">
        <v>45160.041666666664</v>
      </c>
      <c r="B66" s="4">
        <v>3.7</v>
      </c>
      <c r="C66" s="4">
        <v>16.61</v>
      </c>
      <c r="D66" s="4">
        <v>25.3</v>
      </c>
      <c r="E66" s="4">
        <v>32.6</v>
      </c>
      <c r="F66" s="4">
        <v>48</v>
      </c>
      <c r="G66" s="4">
        <v>26</v>
      </c>
      <c r="H66" s="4"/>
      <c r="I66" s="4">
        <f t="shared" si="6"/>
        <v>0.19999999999999929</v>
      </c>
      <c r="J66" s="4">
        <f t="shared" si="3"/>
        <v>0</v>
      </c>
      <c r="K66" s="4">
        <f t="shared" si="4"/>
        <v>0</v>
      </c>
      <c r="L66" s="4">
        <f t="shared" si="5"/>
        <v>1</v>
      </c>
      <c r="N66" s="7" t="str">
        <f t="shared" si="1"/>
        <v>PASS</v>
      </c>
      <c r="O66" s="7" t="str">
        <f t="shared" si="2"/>
        <v>PASS</v>
      </c>
    </row>
    <row r="67" spans="1:15" x14ac:dyDescent="0.25">
      <c r="A67" s="1">
        <v>45160.083333333336</v>
      </c>
      <c r="B67" s="4">
        <v>2.5</v>
      </c>
      <c r="C67" s="4">
        <v>16.600000000000001</v>
      </c>
      <c r="D67" s="4">
        <v>25.3</v>
      </c>
      <c r="E67" s="4">
        <v>32.700000000000003</v>
      </c>
      <c r="F67" s="4">
        <v>47</v>
      </c>
      <c r="G67" s="4">
        <v>25</v>
      </c>
      <c r="H67" s="4"/>
      <c r="I67" s="4">
        <f t="shared" si="6"/>
        <v>0</v>
      </c>
      <c r="J67" s="4">
        <f t="shared" si="3"/>
        <v>0.10000000000000142</v>
      </c>
      <c r="K67" s="4">
        <f t="shared" si="4"/>
        <v>-1</v>
      </c>
      <c r="L67" s="4">
        <f t="shared" si="5"/>
        <v>-1</v>
      </c>
      <c r="N67" s="7" t="str">
        <f t="shared" ref="N67:N73" si="7">IF(D67&lt;E67, "PASS","FAIL")</f>
        <v>PASS</v>
      </c>
      <c r="O67" s="7" t="str">
        <f t="shared" ref="O67:O73" si="8">IF(F67&gt;G67,"PASS","FAIL")</f>
        <v>PASS</v>
      </c>
    </row>
    <row r="68" spans="1:15" x14ac:dyDescent="0.25">
      <c r="A68" s="1">
        <v>45160.125</v>
      </c>
      <c r="B68" s="4">
        <v>-0.7</v>
      </c>
      <c r="C68" s="4">
        <v>16.63</v>
      </c>
      <c r="D68" s="4">
        <v>25.4</v>
      </c>
      <c r="E68" s="4">
        <v>32.6</v>
      </c>
      <c r="F68" s="4">
        <v>47</v>
      </c>
      <c r="G68" s="4">
        <v>25</v>
      </c>
      <c r="H68" s="4"/>
      <c r="I68" s="4">
        <f t="shared" si="6"/>
        <v>9.9999999999997868E-2</v>
      </c>
      <c r="J68" s="4">
        <f t="shared" ref="J68:J73" si="9">E68-E67</f>
        <v>-0.10000000000000142</v>
      </c>
      <c r="K68" s="4">
        <f t="shared" ref="K68:K73" si="10">F68-F67</f>
        <v>0</v>
      </c>
      <c r="L68" s="4">
        <f t="shared" ref="L68:L73" si="11">G68-G67</f>
        <v>0</v>
      </c>
      <c r="N68" s="7" t="str">
        <f t="shared" si="7"/>
        <v>PASS</v>
      </c>
      <c r="O68" s="7" t="str">
        <f t="shared" si="8"/>
        <v>PASS</v>
      </c>
    </row>
    <row r="69" spans="1:15" x14ac:dyDescent="0.25">
      <c r="A69" s="1">
        <v>45160.166666666664</v>
      </c>
      <c r="B69" s="4">
        <v>1</v>
      </c>
      <c r="C69" s="4">
        <v>16.600000000000001</v>
      </c>
      <c r="D69" s="4">
        <v>25.9</v>
      </c>
      <c r="E69" s="4">
        <v>32.9</v>
      </c>
      <c r="F69" s="4">
        <v>45</v>
      </c>
      <c r="G69" s="4">
        <v>25</v>
      </c>
      <c r="H69" s="4"/>
      <c r="I69" s="4">
        <f t="shared" ref="I69:I73" si="12">D69-D68</f>
        <v>0.5</v>
      </c>
      <c r="J69" s="4">
        <f t="shared" si="9"/>
        <v>0.29999999999999716</v>
      </c>
      <c r="K69" s="4">
        <f t="shared" si="10"/>
        <v>-2</v>
      </c>
      <c r="L69" s="4">
        <f t="shared" si="11"/>
        <v>0</v>
      </c>
      <c r="N69" s="7" t="str">
        <f t="shared" si="7"/>
        <v>PASS</v>
      </c>
      <c r="O69" s="7" t="str">
        <f t="shared" si="8"/>
        <v>PASS</v>
      </c>
    </row>
    <row r="70" spans="1:15" x14ac:dyDescent="0.25">
      <c r="A70" s="1">
        <v>45160.208333333336</v>
      </c>
      <c r="B70" s="4">
        <v>2.2999999999999998</v>
      </c>
      <c r="C70" s="4">
        <v>16.63</v>
      </c>
      <c r="D70" s="4">
        <v>25.3</v>
      </c>
      <c r="E70" s="4">
        <v>32.6</v>
      </c>
      <c r="F70" s="4">
        <v>46</v>
      </c>
      <c r="G70" s="4">
        <v>25</v>
      </c>
      <c r="H70" s="4"/>
      <c r="I70" s="4">
        <f t="shared" si="12"/>
        <v>-0.59999999999999787</v>
      </c>
      <c r="J70" s="4">
        <f t="shared" si="9"/>
        <v>-0.29999999999999716</v>
      </c>
      <c r="K70" s="4">
        <f t="shared" si="10"/>
        <v>1</v>
      </c>
      <c r="L70" s="4">
        <f t="shared" si="11"/>
        <v>0</v>
      </c>
      <c r="N70" s="7" t="str">
        <f t="shared" si="7"/>
        <v>PASS</v>
      </c>
      <c r="O70" s="7" t="str">
        <f t="shared" si="8"/>
        <v>PASS</v>
      </c>
    </row>
    <row r="71" spans="1:15" x14ac:dyDescent="0.25">
      <c r="A71" s="1">
        <v>45160.25</v>
      </c>
      <c r="B71" s="4">
        <v>1.4</v>
      </c>
      <c r="C71" s="4">
        <v>16.59</v>
      </c>
      <c r="D71" s="4">
        <v>26.1</v>
      </c>
      <c r="E71" s="4">
        <v>32.799999999999997</v>
      </c>
      <c r="F71" s="4">
        <v>45</v>
      </c>
      <c r="G71" s="4">
        <v>24</v>
      </c>
      <c r="H71" s="4"/>
      <c r="I71" s="4">
        <f t="shared" si="12"/>
        <v>0.80000000000000071</v>
      </c>
      <c r="J71" s="4">
        <f t="shared" si="9"/>
        <v>0.19999999999999574</v>
      </c>
      <c r="K71" s="4">
        <f t="shared" si="10"/>
        <v>-1</v>
      </c>
      <c r="L71" s="4">
        <f t="shared" si="11"/>
        <v>-1</v>
      </c>
      <c r="N71" s="7" t="str">
        <f t="shared" si="7"/>
        <v>PASS</v>
      </c>
      <c r="O71" s="7" t="str">
        <f t="shared" si="8"/>
        <v>PASS</v>
      </c>
    </row>
    <row r="72" spans="1:15" x14ac:dyDescent="0.25">
      <c r="A72" s="1">
        <v>45160.291666666664</v>
      </c>
      <c r="B72" s="4">
        <v>0.8</v>
      </c>
      <c r="C72" s="4">
        <v>16.62</v>
      </c>
      <c r="D72" s="4">
        <v>25.4</v>
      </c>
      <c r="E72" s="4">
        <v>32.700000000000003</v>
      </c>
      <c r="F72" s="4">
        <v>46</v>
      </c>
      <c r="G72" s="4">
        <v>24</v>
      </c>
      <c r="H72" s="4"/>
      <c r="I72" s="4">
        <f t="shared" si="12"/>
        <v>-0.70000000000000284</v>
      </c>
      <c r="J72" s="4">
        <f t="shared" si="9"/>
        <v>-9.9999999999994316E-2</v>
      </c>
      <c r="K72" s="4">
        <f t="shared" si="10"/>
        <v>1</v>
      </c>
      <c r="L72" s="4">
        <f t="shared" si="11"/>
        <v>0</v>
      </c>
      <c r="N72" s="7" t="str">
        <f t="shared" si="7"/>
        <v>PASS</v>
      </c>
      <c r="O72" s="7" t="str">
        <f t="shared" si="8"/>
        <v>PASS</v>
      </c>
    </row>
    <row r="73" spans="1:15" x14ac:dyDescent="0.25">
      <c r="A73" s="1">
        <v>45160.333333333336</v>
      </c>
      <c r="B73" s="4">
        <v>-0.3</v>
      </c>
      <c r="C73" s="4">
        <v>16.61</v>
      </c>
      <c r="D73" s="4">
        <v>24.1</v>
      </c>
      <c r="E73" s="4">
        <v>32.200000000000003</v>
      </c>
      <c r="F73" s="4">
        <v>47</v>
      </c>
      <c r="G73" s="4">
        <v>24</v>
      </c>
      <c r="H73" s="4"/>
      <c r="I73" s="4">
        <f t="shared" si="12"/>
        <v>-1.2999999999999972</v>
      </c>
      <c r="J73" s="4">
        <f t="shared" si="9"/>
        <v>-0.5</v>
      </c>
      <c r="K73" s="4">
        <f t="shared" si="10"/>
        <v>1</v>
      </c>
      <c r="L73" s="4">
        <f t="shared" si="11"/>
        <v>0</v>
      </c>
      <c r="N73" s="7" t="str">
        <f t="shared" si="7"/>
        <v>PASS</v>
      </c>
      <c r="O73" s="7" t="str">
        <f t="shared" si="8"/>
        <v>PASS</v>
      </c>
    </row>
  </sheetData>
  <conditionalFormatting sqref="Y2:Y3 Y19">
    <cfRule type="containsText" dxfId="1" priority="1" operator="containsText" text="FAIL">
      <formula>NOT(ISERROR(SEARCH("FAIL",Y2)))</formula>
    </cfRule>
    <cfRule type="containsText" dxfId="0" priority="2" operator="containsText" text="PASS">
      <formula>NOT(ISERROR(SEARCH("PASS",Y2)))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C24E65-AFD9-4808-832D-D184FF00378E}">
          <x14:formula1>
            <xm:f>Dropdown!$A$2:$A$3</xm:f>
          </x14:formula1>
          <xm:sqref>Y36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8362B-4275-4314-AE34-7C1723C1ADF3}">
  <dimension ref="A1:U73"/>
  <sheetViews>
    <sheetView zoomScale="87" zoomScaleNormal="87" workbookViewId="0">
      <selection sqref="A1:H73"/>
    </sheetView>
  </sheetViews>
  <sheetFormatPr defaultRowHeight="15" x14ac:dyDescent="0.25"/>
  <cols>
    <col min="1" max="1" width="16.140625" customWidth="1"/>
    <col min="2" max="2" width="15.28515625" customWidth="1"/>
  </cols>
  <sheetData>
    <row r="1" spans="1:21" x14ac:dyDescent="0.25">
      <c r="A1" s="8" t="str" cm="1">
        <f t="array" ref="A1:A73">'Raw Data Input'!A1:A73</f>
        <v>Time</v>
      </c>
      <c r="B1" s="8" t="str" cm="1">
        <f t="array" ref="B1:B73">'Raw Data Input'!C1:C73</f>
        <v>ConcHR(ug/m3)</v>
      </c>
      <c r="C1" s="8" t="s">
        <v>98</v>
      </c>
      <c r="D1" s="8" t="s">
        <v>99</v>
      </c>
      <c r="E1" s="8" t="s">
        <v>100</v>
      </c>
      <c r="F1" s="8" t="s">
        <v>101</v>
      </c>
      <c r="G1" s="8" t="s">
        <v>102</v>
      </c>
      <c r="H1" s="8" t="s">
        <v>103</v>
      </c>
      <c r="K1" s="8" t="s">
        <v>104</v>
      </c>
      <c r="N1" s="8" t="s">
        <v>105</v>
      </c>
      <c r="Q1" s="8" t="s">
        <v>106</v>
      </c>
      <c r="S1" s="8" t="s">
        <v>107</v>
      </c>
      <c r="U1" s="8" t="s">
        <v>108</v>
      </c>
    </row>
    <row r="2" spans="1:21" x14ac:dyDescent="0.25">
      <c r="A2" s="1">
        <v>45157.375</v>
      </c>
      <c r="B2">
        <v>1</v>
      </c>
      <c r="C2">
        <f>B2/1000</f>
        <v>1E-3</v>
      </c>
      <c r="D2">
        <f>Q2+S2</f>
        <v>2.3465338991953766E-3</v>
      </c>
      <c r="E2">
        <f>Q2-S2</f>
        <v>-6.9931167697315428E-4</v>
      </c>
      <c r="F2">
        <f>Q2+(2*S2)</f>
        <v>3.8694566872796423E-3</v>
      </c>
      <c r="G2">
        <f>Q2-(2*S2)</f>
        <v>-2.2222344650574197E-3</v>
      </c>
      <c r="H2">
        <f>Q2</f>
        <v>8.2361111111111122E-4</v>
      </c>
      <c r="K2" s="7">
        <f>'BKGD Audit'!C6</f>
        <v>0</v>
      </c>
      <c r="N2" s="7">
        <v>0</v>
      </c>
      <c r="Q2" s="7">
        <f>AVERAGE(C2:C73)</f>
        <v>8.2361111111111122E-4</v>
      </c>
      <c r="S2" s="7">
        <f>STDEV(C2:C73)</f>
        <v>1.5229227880842655E-3</v>
      </c>
      <c r="U2" s="7">
        <f>'BKGD Audit'!F45</f>
        <v>-8.2361111111111112E-4</v>
      </c>
    </row>
    <row r="3" spans="1:21" x14ac:dyDescent="0.25">
      <c r="A3" s="1">
        <v>45157.416666666664</v>
      </c>
      <c r="B3">
        <v>-0.5</v>
      </c>
      <c r="C3">
        <f t="shared" ref="C3:C66" si="0">B3/1000</f>
        <v>-5.0000000000000001E-4</v>
      </c>
      <c r="D3">
        <f>D2</f>
        <v>2.3465338991953766E-3</v>
      </c>
      <c r="E3">
        <f>E2</f>
        <v>-6.9931167697315428E-4</v>
      </c>
      <c r="F3">
        <f>F2</f>
        <v>3.8694566872796423E-3</v>
      </c>
      <c r="G3">
        <f>G2</f>
        <v>-2.2222344650574197E-3</v>
      </c>
      <c r="H3">
        <f>H2</f>
        <v>8.2361111111111122E-4</v>
      </c>
    </row>
    <row r="4" spans="1:21" x14ac:dyDescent="0.25">
      <c r="A4" s="1">
        <v>45157.458333333336</v>
      </c>
      <c r="B4">
        <v>0</v>
      </c>
      <c r="C4">
        <f t="shared" si="0"/>
        <v>0</v>
      </c>
      <c r="D4">
        <f t="shared" ref="D4:D67" si="1">D3</f>
        <v>2.3465338991953766E-3</v>
      </c>
      <c r="E4">
        <f t="shared" ref="E4:E67" si="2">E3</f>
        <v>-6.9931167697315428E-4</v>
      </c>
      <c r="F4">
        <f t="shared" ref="F4:F67" si="3">F3</f>
        <v>3.8694566872796423E-3</v>
      </c>
      <c r="G4">
        <f t="shared" ref="G4:G67" si="4">G3</f>
        <v>-2.2222344650574197E-3</v>
      </c>
      <c r="H4">
        <f t="shared" ref="H4:H67" si="5">H3</f>
        <v>8.2361111111111122E-4</v>
      </c>
    </row>
    <row r="5" spans="1:21" x14ac:dyDescent="0.25">
      <c r="A5" s="1">
        <v>45157.5</v>
      </c>
      <c r="B5">
        <v>1.1000000000000001</v>
      </c>
      <c r="C5">
        <f t="shared" si="0"/>
        <v>1.1000000000000001E-3</v>
      </c>
      <c r="D5">
        <f t="shared" si="1"/>
        <v>2.3465338991953766E-3</v>
      </c>
      <c r="E5">
        <f t="shared" si="2"/>
        <v>-6.9931167697315428E-4</v>
      </c>
      <c r="F5">
        <f t="shared" si="3"/>
        <v>3.8694566872796423E-3</v>
      </c>
      <c r="G5">
        <f t="shared" si="4"/>
        <v>-2.2222344650574197E-3</v>
      </c>
      <c r="H5">
        <f t="shared" si="5"/>
        <v>8.2361111111111122E-4</v>
      </c>
    </row>
    <row r="6" spans="1:21" x14ac:dyDescent="0.25">
      <c r="A6" s="1">
        <v>45157.541666666664</v>
      </c>
      <c r="B6">
        <v>1.6</v>
      </c>
      <c r="C6">
        <f t="shared" si="0"/>
        <v>1.6000000000000001E-3</v>
      </c>
      <c r="D6">
        <f t="shared" si="1"/>
        <v>2.3465338991953766E-3</v>
      </c>
      <c r="E6">
        <f t="shared" si="2"/>
        <v>-6.9931167697315428E-4</v>
      </c>
      <c r="F6">
        <f t="shared" si="3"/>
        <v>3.8694566872796423E-3</v>
      </c>
      <c r="G6">
        <f t="shared" si="4"/>
        <v>-2.2222344650574197E-3</v>
      </c>
      <c r="H6">
        <f t="shared" si="5"/>
        <v>8.2361111111111122E-4</v>
      </c>
    </row>
    <row r="7" spans="1:21" x14ac:dyDescent="0.25">
      <c r="A7" s="1">
        <v>45157.583333333336</v>
      </c>
      <c r="B7">
        <v>3.1</v>
      </c>
      <c r="C7">
        <f t="shared" si="0"/>
        <v>3.0999999999999999E-3</v>
      </c>
      <c r="D7">
        <f t="shared" si="1"/>
        <v>2.3465338991953766E-3</v>
      </c>
      <c r="E7">
        <f t="shared" si="2"/>
        <v>-6.9931167697315428E-4</v>
      </c>
      <c r="F7">
        <f t="shared" si="3"/>
        <v>3.8694566872796423E-3</v>
      </c>
      <c r="G7">
        <f t="shared" si="4"/>
        <v>-2.2222344650574197E-3</v>
      </c>
      <c r="H7">
        <f t="shared" si="5"/>
        <v>8.2361111111111122E-4</v>
      </c>
    </row>
    <row r="8" spans="1:21" x14ac:dyDescent="0.25">
      <c r="A8" s="1">
        <v>45157.625</v>
      </c>
      <c r="B8">
        <v>-0.1</v>
      </c>
      <c r="C8">
        <f t="shared" si="0"/>
        <v>-1E-4</v>
      </c>
      <c r="D8">
        <f t="shared" si="1"/>
        <v>2.3465338991953766E-3</v>
      </c>
      <c r="E8">
        <f t="shared" si="2"/>
        <v>-6.9931167697315428E-4</v>
      </c>
      <c r="F8">
        <f t="shared" si="3"/>
        <v>3.8694566872796423E-3</v>
      </c>
      <c r="G8">
        <f t="shared" si="4"/>
        <v>-2.2222344650574197E-3</v>
      </c>
      <c r="H8">
        <f t="shared" si="5"/>
        <v>8.2361111111111122E-4</v>
      </c>
    </row>
    <row r="9" spans="1:21" x14ac:dyDescent="0.25">
      <c r="A9" s="1">
        <v>45157.666666666664</v>
      </c>
      <c r="B9">
        <v>0.2</v>
      </c>
      <c r="C9">
        <f t="shared" si="0"/>
        <v>2.0000000000000001E-4</v>
      </c>
      <c r="D9">
        <f t="shared" si="1"/>
        <v>2.3465338991953766E-3</v>
      </c>
      <c r="E9">
        <f t="shared" si="2"/>
        <v>-6.9931167697315428E-4</v>
      </c>
      <c r="F9">
        <f t="shared" si="3"/>
        <v>3.8694566872796423E-3</v>
      </c>
      <c r="G9">
        <f t="shared" si="4"/>
        <v>-2.2222344650574197E-3</v>
      </c>
      <c r="H9">
        <f t="shared" si="5"/>
        <v>8.2361111111111122E-4</v>
      </c>
    </row>
    <row r="10" spans="1:21" x14ac:dyDescent="0.25">
      <c r="A10" s="1">
        <v>45157.708333333336</v>
      </c>
      <c r="B10">
        <v>-0.6</v>
      </c>
      <c r="C10">
        <f t="shared" si="0"/>
        <v>-5.9999999999999995E-4</v>
      </c>
      <c r="D10">
        <f t="shared" si="1"/>
        <v>2.3465338991953766E-3</v>
      </c>
      <c r="E10">
        <f t="shared" si="2"/>
        <v>-6.9931167697315428E-4</v>
      </c>
      <c r="F10">
        <f t="shared" si="3"/>
        <v>3.8694566872796423E-3</v>
      </c>
      <c r="G10">
        <f t="shared" si="4"/>
        <v>-2.2222344650574197E-3</v>
      </c>
      <c r="H10">
        <f t="shared" si="5"/>
        <v>8.2361111111111122E-4</v>
      </c>
    </row>
    <row r="11" spans="1:21" x14ac:dyDescent="0.25">
      <c r="A11" s="1">
        <v>45157.75</v>
      </c>
      <c r="B11">
        <v>0.9</v>
      </c>
      <c r="C11">
        <f t="shared" si="0"/>
        <v>8.9999999999999998E-4</v>
      </c>
      <c r="D11">
        <f t="shared" si="1"/>
        <v>2.3465338991953766E-3</v>
      </c>
      <c r="E11">
        <f t="shared" si="2"/>
        <v>-6.9931167697315428E-4</v>
      </c>
      <c r="F11">
        <f t="shared" si="3"/>
        <v>3.8694566872796423E-3</v>
      </c>
      <c r="G11">
        <f t="shared" si="4"/>
        <v>-2.2222344650574197E-3</v>
      </c>
      <c r="H11">
        <f t="shared" si="5"/>
        <v>8.2361111111111122E-4</v>
      </c>
    </row>
    <row r="12" spans="1:21" x14ac:dyDescent="0.25">
      <c r="A12" s="1">
        <v>45157.791666666664</v>
      </c>
      <c r="B12">
        <v>0.4</v>
      </c>
      <c r="C12">
        <f t="shared" si="0"/>
        <v>4.0000000000000002E-4</v>
      </c>
      <c r="D12">
        <f t="shared" si="1"/>
        <v>2.3465338991953766E-3</v>
      </c>
      <c r="E12">
        <f t="shared" si="2"/>
        <v>-6.9931167697315428E-4</v>
      </c>
      <c r="F12">
        <f t="shared" si="3"/>
        <v>3.8694566872796423E-3</v>
      </c>
      <c r="G12">
        <f t="shared" si="4"/>
        <v>-2.2222344650574197E-3</v>
      </c>
      <c r="H12">
        <f t="shared" si="5"/>
        <v>8.2361111111111122E-4</v>
      </c>
    </row>
    <row r="13" spans="1:21" x14ac:dyDescent="0.25">
      <c r="A13" s="1">
        <v>45157.833333333336</v>
      </c>
      <c r="B13">
        <v>-2.1</v>
      </c>
      <c r="C13">
        <f t="shared" si="0"/>
        <v>-2.1000000000000003E-3</v>
      </c>
      <c r="D13">
        <f t="shared" si="1"/>
        <v>2.3465338991953766E-3</v>
      </c>
      <c r="E13">
        <f t="shared" si="2"/>
        <v>-6.9931167697315428E-4</v>
      </c>
      <c r="F13">
        <f t="shared" si="3"/>
        <v>3.8694566872796423E-3</v>
      </c>
      <c r="G13">
        <f t="shared" si="4"/>
        <v>-2.2222344650574197E-3</v>
      </c>
      <c r="H13">
        <f t="shared" si="5"/>
        <v>8.2361111111111122E-4</v>
      </c>
    </row>
    <row r="14" spans="1:21" x14ac:dyDescent="0.25">
      <c r="A14" s="1">
        <v>45157.875</v>
      </c>
      <c r="B14">
        <v>-1.9</v>
      </c>
      <c r="C14">
        <f t="shared" si="0"/>
        <v>-1.9E-3</v>
      </c>
      <c r="D14">
        <f t="shared" si="1"/>
        <v>2.3465338991953766E-3</v>
      </c>
      <c r="E14">
        <f t="shared" si="2"/>
        <v>-6.9931167697315428E-4</v>
      </c>
      <c r="F14">
        <f t="shared" si="3"/>
        <v>3.8694566872796423E-3</v>
      </c>
      <c r="G14">
        <f t="shared" si="4"/>
        <v>-2.2222344650574197E-3</v>
      </c>
      <c r="H14">
        <f t="shared" si="5"/>
        <v>8.2361111111111122E-4</v>
      </c>
    </row>
    <row r="15" spans="1:21" x14ac:dyDescent="0.25">
      <c r="A15" s="1">
        <v>45157.916666666664</v>
      </c>
      <c r="B15">
        <v>0.3</v>
      </c>
      <c r="C15">
        <f t="shared" si="0"/>
        <v>2.9999999999999997E-4</v>
      </c>
      <c r="D15">
        <f t="shared" si="1"/>
        <v>2.3465338991953766E-3</v>
      </c>
      <c r="E15">
        <f t="shared" si="2"/>
        <v>-6.9931167697315428E-4</v>
      </c>
      <c r="F15">
        <f t="shared" si="3"/>
        <v>3.8694566872796423E-3</v>
      </c>
      <c r="G15">
        <f t="shared" si="4"/>
        <v>-2.2222344650574197E-3</v>
      </c>
      <c r="H15">
        <f t="shared" si="5"/>
        <v>8.2361111111111122E-4</v>
      </c>
    </row>
    <row r="16" spans="1:21" x14ac:dyDescent="0.25">
      <c r="A16" s="1">
        <v>45157.958333333336</v>
      </c>
      <c r="B16">
        <v>3.7</v>
      </c>
      <c r="C16">
        <f t="shared" si="0"/>
        <v>3.7000000000000002E-3</v>
      </c>
      <c r="D16">
        <f t="shared" si="1"/>
        <v>2.3465338991953766E-3</v>
      </c>
      <c r="E16">
        <f t="shared" si="2"/>
        <v>-6.9931167697315428E-4</v>
      </c>
      <c r="F16">
        <f t="shared" si="3"/>
        <v>3.8694566872796423E-3</v>
      </c>
      <c r="G16">
        <f t="shared" si="4"/>
        <v>-2.2222344650574197E-3</v>
      </c>
      <c r="H16">
        <f t="shared" si="5"/>
        <v>8.2361111111111122E-4</v>
      </c>
    </row>
    <row r="17" spans="1:8" x14ac:dyDescent="0.25">
      <c r="A17" s="1">
        <v>45158</v>
      </c>
      <c r="B17">
        <v>1.2</v>
      </c>
      <c r="C17">
        <f t="shared" si="0"/>
        <v>1.1999999999999999E-3</v>
      </c>
      <c r="D17">
        <f t="shared" si="1"/>
        <v>2.3465338991953766E-3</v>
      </c>
      <c r="E17">
        <f t="shared" si="2"/>
        <v>-6.9931167697315428E-4</v>
      </c>
      <c r="F17">
        <f t="shared" si="3"/>
        <v>3.8694566872796423E-3</v>
      </c>
      <c r="G17">
        <f t="shared" si="4"/>
        <v>-2.2222344650574197E-3</v>
      </c>
      <c r="H17">
        <f t="shared" si="5"/>
        <v>8.2361111111111122E-4</v>
      </c>
    </row>
    <row r="18" spans="1:8" x14ac:dyDescent="0.25">
      <c r="A18" s="1">
        <v>45158.041666666664</v>
      </c>
      <c r="B18">
        <v>-0.9</v>
      </c>
      <c r="C18">
        <f t="shared" si="0"/>
        <v>-8.9999999999999998E-4</v>
      </c>
      <c r="D18">
        <f t="shared" si="1"/>
        <v>2.3465338991953766E-3</v>
      </c>
      <c r="E18">
        <f t="shared" si="2"/>
        <v>-6.9931167697315428E-4</v>
      </c>
      <c r="F18">
        <f t="shared" si="3"/>
        <v>3.8694566872796423E-3</v>
      </c>
      <c r="G18">
        <f t="shared" si="4"/>
        <v>-2.2222344650574197E-3</v>
      </c>
      <c r="H18">
        <f t="shared" si="5"/>
        <v>8.2361111111111122E-4</v>
      </c>
    </row>
    <row r="19" spans="1:8" x14ac:dyDescent="0.25">
      <c r="A19" s="1">
        <v>45158.083333333336</v>
      </c>
      <c r="B19">
        <v>-1</v>
      </c>
      <c r="C19">
        <f t="shared" si="0"/>
        <v>-1E-3</v>
      </c>
      <c r="D19">
        <f t="shared" si="1"/>
        <v>2.3465338991953766E-3</v>
      </c>
      <c r="E19">
        <f t="shared" si="2"/>
        <v>-6.9931167697315428E-4</v>
      </c>
      <c r="F19">
        <f t="shared" si="3"/>
        <v>3.8694566872796423E-3</v>
      </c>
      <c r="G19">
        <f t="shared" si="4"/>
        <v>-2.2222344650574197E-3</v>
      </c>
      <c r="H19">
        <f t="shared" si="5"/>
        <v>8.2361111111111122E-4</v>
      </c>
    </row>
    <row r="20" spans="1:8" x14ac:dyDescent="0.25">
      <c r="A20" s="1">
        <v>45158.125</v>
      </c>
      <c r="B20">
        <v>0.5</v>
      </c>
      <c r="C20">
        <f t="shared" si="0"/>
        <v>5.0000000000000001E-4</v>
      </c>
      <c r="D20">
        <f t="shared" si="1"/>
        <v>2.3465338991953766E-3</v>
      </c>
      <c r="E20">
        <f t="shared" si="2"/>
        <v>-6.9931167697315428E-4</v>
      </c>
      <c r="F20">
        <f t="shared" si="3"/>
        <v>3.8694566872796423E-3</v>
      </c>
      <c r="G20">
        <f t="shared" si="4"/>
        <v>-2.2222344650574197E-3</v>
      </c>
      <c r="H20">
        <f t="shared" si="5"/>
        <v>8.2361111111111122E-4</v>
      </c>
    </row>
    <row r="21" spans="1:8" x14ac:dyDescent="0.25">
      <c r="A21" s="1">
        <v>45158.166666666664</v>
      </c>
      <c r="B21">
        <v>0.3</v>
      </c>
      <c r="C21">
        <f t="shared" si="0"/>
        <v>2.9999999999999997E-4</v>
      </c>
      <c r="D21">
        <f t="shared" si="1"/>
        <v>2.3465338991953766E-3</v>
      </c>
      <c r="E21">
        <f t="shared" si="2"/>
        <v>-6.9931167697315428E-4</v>
      </c>
      <c r="F21">
        <f t="shared" si="3"/>
        <v>3.8694566872796423E-3</v>
      </c>
      <c r="G21">
        <f t="shared" si="4"/>
        <v>-2.2222344650574197E-3</v>
      </c>
      <c r="H21">
        <f t="shared" si="5"/>
        <v>8.2361111111111122E-4</v>
      </c>
    </row>
    <row r="22" spans="1:8" x14ac:dyDescent="0.25">
      <c r="A22" s="1">
        <v>45158.208333333336</v>
      </c>
      <c r="B22">
        <v>0.7</v>
      </c>
      <c r="C22">
        <f t="shared" si="0"/>
        <v>6.9999999999999999E-4</v>
      </c>
      <c r="D22">
        <f t="shared" si="1"/>
        <v>2.3465338991953766E-3</v>
      </c>
      <c r="E22">
        <f t="shared" si="2"/>
        <v>-6.9931167697315428E-4</v>
      </c>
      <c r="F22">
        <f t="shared" si="3"/>
        <v>3.8694566872796423E-3</v>
      </c>
      <c r="G22">
        <f t="shared" si="4"/>
        <v>-2.2222344650574197E-3</v>
      </c>
      <c r="H22">
        <f t="shared" si="5"/>
        <v>8.2361111111111122E-4</v>
      </c>
    </row>
    <row r="23" spans="1:8" x14ac:dyDescent="0.25">
      <c r="A23" s="1">
        <v>45158.25</v>
      </c>
      <c r="B23">
        <v>0.6</v>
      </c>
      <c r="C23">
        <f t="shared" si="0"/>
        <v>5.9999999999999995E-4</v>
      </c>
      <c r="D23">
        <f t="shared" si="1"/>
        <v>2.3465338991953766E-3</v>
      </c>
      <c r="E23">
        <f t="shared" si="2"/>
        <v>-6.9931167697315428E-4</v>
      </c>
      <c r="F23">
        <f t="shared" si="3"/>
        <v>3.8694566872796423E-3</v>
      </c>
      <c r="G23">
        <f t="shared" si="4"/>
        <v>-2.2222344650574197E-3</v>
      </c>
      <c r="H23">
        <f t="shared" si="5"/>
        <v>8.2361111111111122E-4</v>
      </c>
    </row>
    <row r="24" spans="1:8" x14ac:dyDescent="0.25">
      <c r="A24" s="1">
        <v>45158.291666666664</v>
      </c>
      <c r="B24">
        <v>2.2000000000000002</v>
      </c>
      <c r="C24">
        <f t="shared" si="0"/>
        <v>2.2000000000000001E-3</v>
      </c>
      <c r="D24">
        <f t="shared" si="1"/>
        <v>2.3465338991953766E-3</v>
      </c>
      <c r="E24">
        <f t="shared" si="2"/>
        <v>-6.9931167697315428E-4</v>
      </c>
      <c r="F24">
        <f t="shared" si="3"/>
        <v>3.8694566872796423E-3</v>
      </c>
      <c r="G24">
        <f t="shared" si="4"/>
        <v>-2.2222344650574197E-3</v>
      </c>
      <c r="H24">
        <f t="shared" si="5"/>
        <v>8.2361111111111122E-4</v>
      </c>
    </row>
    <row r="25" spans="1:8" x14ac:dyDescent="0.25">
      <c r="A25" s="1">
        <v>45158.333333333336</v>
      </c>
      <c r="B25">
        <v>0</v>
      </c>
      <c r="C25">
        <f t="shared" si="0"/>
        <v>0</v>
      </c>
      <c r="D25">
        <f t="shared" si="1"/>
        <v>2.3465338991953766E-3</v>
      </c>
      <c r="E25">
        <f t="shared" si="2"/>
        <v>-6.9931167697315428E-4</v>
      </c>
      <c r="F25">
        <f t="shared" si="3"/>
        <v>3.8694566872796423E-3</v>
      </c>
      <c r="G25">
        <f t="shared" si="4"/>
        <v>-2.2222344650574197E-3</v>
      </c>
      <c r="H25">
        <f t="shared" si="5"/>
        <v>8.2361111111111122E-4</v>
      </c>
    </row>
    <row r="26" spans="1:8" x14ac:dyDescent="0.25">
      <c r="A26" s="1">
        <v>45158.375</v>
      </c>
      <c r="B26">
        <v>3.3</v>
      </c>
      <c r="C26">
        <f t="shared" si="0"/>
        <v>3.3E-3</v>
      </c>
      <c r="D26">
        <f t="shared" si="1"/>
        <v>2.3465338991953766E-3</v>
      </c>
      <c r="E26">
        <f t="shared" si="2"/>
        <v>-6.9931167697315428E-4</v>
      </c>
      <c r="F26">
        <f t="shared" si="3"/>
        <v>3.8694566872796423E-3</v>
      </c>
      <c r="G26">
        <f t="shared" si="4"/>
        <v>-2.2222344650574197E-3</v>
      </c>
      <c r="H26">
        <f t="shared" si="5"/>
        <v>8.2361111111111122E-4</v>
      </c>
    </row>
    <row r="27" spans="1:8" x14ac:dyDescent="0.25">
      <c r="A27" s="1">
        <v>45158.416666666664</v>
      </c>
      <c r="B27">
        <v>0.4</v>
      </c>
      <c r="C27">
        <f t="shared" si="0"/>
        <v>4.0000000000000002E-4</v>
      </c>
      <c r="D27">
        <f t="shared" si="1"/>
        <v>2.3465338991953766E-3</v>
      </c>
      <c r="E27">
        <f t="shared" si="2"/>
        <v>-6.9931167697315428E-4</v>
      </c>
      <c r="F27">
        <f t="shared" si="3"/>
        <v>3.8694566872796423E-3</v>
      </c>
      <c r="G27">
        <f t="shared" si="4"/>
        <v>-2.2222344650574197E-3</v>
      </c>
      <c r="H27">
        <f t="shared" si="5"/>
        <v>8.2361111111111122E-4</v>
      </c>
    </row>
    <row r="28" spans="1:8" x14ac:dyDescent="0.25">
      <c r="A28" s="1">
        <v>45158.458333333336</v>
      </c>
      <c r="B28">
        <v>6</v>
      </c>
      <c r="C28">
        <f t="shared" si="0"/>
        <v>6.0000000000000001E-3</v>
      </c>
      <c r="D28">
        <f t="shared" si="1"/>
        <v>2.3465338991953766E-3</v>
      </c>
      <c r="E28">
        <f t="shared" si="2"/>
        <v>-6.9931167697315428E-4</v>
      </c>
      <c r="F28">
        <f t="shared" si="3"/>
        <v>3.8694566872796423E-3</v>
      </c>
      <c r="G28">
        <f t="shared" si="4"/>
        <v>-2.2222344650574197E-3</v>
      </c>
      <c r="H28">
        <f t="shared" si="5"/>
        <v>8.2361111111111122E-4</v>
      </c>
    </row>
    <row r="29" spans="1:8" x14ac:dyDescent="0.25">
      <c r="A29" s="1">
        <v>45158.5</v>
      </c>
      <c r="B29">
        <v>0.6</v>
      </c>
      <c r="C29">
        <f t="shared" si="0"/>
        <v>5.9999999999999995E-4</v>
      </c>
      <c r="D29">
        <f t="shared" si="1"/>
        <v>2.3465338991953766E-3</v>
      </c>
      <c r="E29">
        <f t="shared" si="2"/>
        <v>-6.9931167697315428E-4</v>
      </c>
      <c r="F29">
        <f t="shared" si="3"/>
        <v>3.8694566872796423E-3</v>
      </c>
      <c r="G29">
        <f t="shared" si="4"/>
        <v>-2.2222344650574197E-3</v>
      </c>
      <c r="H29">
        <f t="shared" si="5"/>
        <v>8.2361111111111122E-4</v>
      </c>
    </row>
    <row r="30" spans="1:8" x14ac:dyDescent="0.25">
      <c r="A30" s="1">
        <v>45158.541666666664</v>
      </c>
      <c r="B30">
        <v>1</v>
      </c>
      <c r="C30">
        <f t="shared" si="0"/>
        <v>1E-3</v>
      </c>
      <c r="D30">
        <f t="shared" si="1"/>
        <v>2.3465338991953766E-3</v>
      </c>
      <c r="E30">
        <f t="shared" si="2"/>
        <v>-6.9931167697315428E-4</v>
      </c>
      <c r="F30">
        <f t="shared" si="3"/>
        <v>3.8694566872796423E-3</v>
      </c>
      <c r="G30">
        <f t="shared" si="4"/>
        <v>-2.2222344650574197E-3</v>
      </c>
      <c r="H30">
        <f t="shared" si="5"/>
        <v>8.2361111111111122E-4</v>
      </c>
    </row>
    <row r="31" spans="1:8" x14ac:dyDescent="0.25">
      <c r="A31" s="1">
        <v>45158.583333333336</v>
      </c>
      <c r="B31">
        <v>1.7</v>
      </c>
      <c r="C31">
        <f t="shared" si="0"/>
        <v>1.6999999999999999E-3</v>
      </c>
      <c r="D31">
        <f t="shared" si="1"/>
        <v>2.3465338991953766E-3</v>
      </c>
      <c r="E31">
        <f t="shared" si="2"/>
        <v>-6.9931167697315428E-4</v>
      </c>
      <c r="F31">
        <f t="shared" si="3"/>
        <v>3.8694566872796423E-3</v>
      </c>
      <c r="G31">
        <f t="shared" si="4"/>
        <v>-2.2222344650574197E-3</v>
      </c>
      <c r="H31">
        <f t="shared" si="5"/>
        <v>8.2361111111111122E-4</v>
      </c>
    </row>
    <row r="32" spans="1:8" x14ac:dyDescent="0.25">
      <c r="A32" s="1">
        <v>45158.625</v>
      </c>
      <c r="B32">
        <v>-0.8</v>
      </c>
      <c r="C32">
        <f t="shared" si="0"/>
        <v>-8.0000000000000004E-4</v>
      </c>
      <c r="D32">
        <f t="shared" si="1"/>
        <v>2.3465338991953766E-3</v>
      </c>
      <c r="E32">
        <f t="shared" si="2"/>
        <v>-6.9931167697315428E-4</v>
      </c>
      <c r="F32">
        <f t="shared" si="3"/>
        <v>3.8694566872796423E-3</v>
      </c>
      <c r="G32">
        <f t="shared" si="4"/>
        <v>-2.2222344650574197E-3</v>
      </c>
      <c r="H32">
        <f t="shared" si="5"/>
        <v>8.2361111111111122E-4</v>
      </c>
    </row>
    <row r="33" spans="1:8" x14ac:dyDescent="0.25">
      <c r="A33" s="1">
        <v>45158.666666666664</v>
      </c>
      <c r="B33">
        <v>4.4000000000000004</v>
      </c>
      <c r="C33">
        <f t="shared" si="0"/>
        <v>4.4000000000000003E-3</v>
      </c>
      <c r="D33">
        <f t="shared" si="1"/>
        <v>2.3465338991953766E-3</v>
      </c>
      <c r="E33">
        <f t="shared" si="2"/>
        <v>-6.9931167697315428E-4</v>
      </c>
      <c r="F33">
        <f t="shared" si="3"/>
        <v>3.8694566872796423E-3</v>
      </c>
      <c r="G33">
        <f t="shared" si="4"/>
        <v>-2.2222344650574197E-3</v>
      </c>
      <c r="H33">
        <f t="shared" si="5"/>
        <v>8.2361111111111122E-4</v>
      </c>
    </row>
    <row r="34" spans="1:8" x14ac:dyDescent="0.25">
      <c r="A34" s="1">
        <v>45158.708333333336</v>
      </c>
      <c r="B34">
        <v>1.3</v>
      </c>
      <c r="C34">
        <f t="shared" si="0"/>
        <v>1.2999999999999999E-3</v>
      </c>
      <c r="D34">
        <f t="shared" si="1"/>
        <v>2.3465338991953766E-3</v>
      </c>
      <c r="E34">
        <f t="shared" si="2"/>
        <v>-6.9931167697315428E-4</v>
      </c>
      <c r="F34">
        <f t="shared" si="3"/>
        <v>3.8694566872796423E-3</v>
      </c>
      <c r="G34">
        <f t="shared" si="4"/>
        <v>-2.2222344650574197E-3</v>
      </c>
      <c r="H34">
        <f t="shared" si="5"/>
        <v>8.2361111111111122E-4</v>
      </c>
    </row>
    <row r="35" spans="1:8" x14ac:dyDescent="0.25">
      <c r="A35" s="1">
        <v>45158.75</v>
      </c>
      <c r="B35">
        <v>0.7</v>
      </c>
      <c r="C35">
        <f t="shared" si="0"/>
        <v>6.9999999999999999E-4</v>
      </c>
      <c r="D35">
        <f t="shared" si="1"/>
        <v>2.3465338991953766E-3</v>
      </c>
      <c r="E35">
        <f t="shared" si="2"/>
        <v>-6.9931167697315428E-4</v>
      </c>
      <c r="F35">
        <f t="shared" si="3"/>
        <v>3.8694566872796423E-3</v>
      </c>
      <c r="G35">
        <f t="shared" si="4"/>
        <v>-2.2222344650574197E-3</v>
      </c>
      <c r="H35">
        <f t="shared" si="5"/>
        <v>8.2361111111111122E-4</v>
      </c>
    </row>
    <row r="36" spans="1:8" x14ac:dyDescent="0.25">
      <c r="A36" s="1">
        <v>45158.791666666664</v>
      </c>
      <c r="B36">
        <v>0</v>
      </c>
      <c r="C36">
        <f t="shared" si="0"/>
        <v>0</v>
      </c>
      <c r="D36">
        <f t="shared" si="1"/>
        <v>2.3465338991953766E-3</v>
      </c>
      <c r="E36">
        <f t="shared" si="2"/>
        <v>-6.9931167697315428E-4</v>
      </c>
      <c r="F36">
        <f t="shared" si="3"/>
        <v>3.8694566872796423E-3</v>
      </c>
      <c r="G36">
        <f t="shared" si="4"/>
        <v>-2.2222344650574197E-3</v>
      </c>
      <c r="H36">
        <f t="shared" si="5"/>
        <v>8.2361111111111122E-4</v>
      </c>
    </row>
    <row r="37" spans="1:8" x14ac:dyDescent="0.25">
      <c r="A37" s="1">
        <v>45158.833333333336</v>
      </c>
      <c r="B37">
        <v>-0.4</v>
      </c>
      <c r="C37">
        <f t="shared" si="0"/>
        <v>-4.0000000000000002E-4</v>
      </c>
      <c r="D37">
        <f t="shared" si="1"/>
        <v>2.3465338991953766E-3</v>
      </c>
      <c r="E37">
        <f t="shared" si="2"/>
        <v>-6.9931167697315428E-4</v>
      </c>
      <c r="F37">
        <f t="shared" si="3"/>
        <v>3.8694566872796423E-3</v>
      </c>
      <c r="G37">
        <f t="shared" si="4"/>
        <v>-2.2222344650574197E-3</v>
      </c>
      <c r="H37">
        <f t="shared" si="5"/>
        <v>8.2361111111111122E-4</v>
      </c>
    </row>
    <row r="38" spans="1:8" x14ac:dyDescent="0.25">
      <c r="A38" s="1">
        <v>45158.875</v>
      </c>
      <c r="B38">
        <v>0.6</v>
      </c>
      <c r="C38">
        <f t="shared" si="0"/>
        <v>5.9999999999999995E-4</v>
      </c>
      <c r="D38">
        <f t="shared" si="1"/>
        <v>2.3465338991953766E-3</v>
      </c>
      <c r="E38">
        <f t="shared" si="2"/>
        <v>-6.9931167697315428E-4</v>
      </c>
      <c r="F38">
        <f t="shared" si="3"/>
        <v>3.8694566872796423E-3</v>
      </c>
      <c r="G38">
        <f t="shared" si="4"/>
        <v>-2.2222344650574197E-3</v>
      </c>
      <c r="H38">
        <f t="shared" si="5"/>
        <v>8.2361111111111122E-4</v>
      </c>
    </row>
    <row r="39" spans="1:8" x14ac:dyDescent="0.25">
      <c r="A39" s="1">
        <v>45158.916666666664</v>
      </c>
      <c r="B39">
        <v>2.6</v>
      </c>
      <c r="C39">
        <f t="shared" si="0"/>
        <v>2.5999999999999999E-3</v>
      </c>
      <c r="D39">
        <f t="shared" si="1"/>
        <v>2.3465338991953766E-3</v>
      </c>
      <c r="E39">
        <f t="shared" si="2"/>
        <v>-6.9931167697315428E-4</v>
      </c>
      <c r="F39">
        <f t="shared" si="3"/>
        <v>3.8694566872796423E-3</v>
      </c>
      <c r="G39">
        <f t="shared" si="4"/>
        <v>-2.2222344650574197E-3</v>
      </c>
      <c r="H39">
        <f t="shared" si="5"/>
        <v>8.2361111111111122E-4</v>
      </c>
    </row>
    <row r="40" spans="1:8" x14ac:dyDescent="0.25">
      <c r="A40" s="1">
        <v>45158.958333333336</v>
      </c>
      <c r="B40">
        <v>1.8</v>
      </c>
      <c r="C40">
        <f t="shared" si="0"/>
        <v>1.8E-3</v>
      </c>
      <c r="D40">
        <f t="shared" si="1"/>
        <v>2.3465338991953766E-3</v>
      </c>
      <c r="E40">
        <f t="shared" si="2"/>
        <v>-6.9931167697315428E-4</v>
      </c>
      <c r="F40">
        <f t="shared" si="3"/>
        <v>3.8694566872796423E-3</v>
      </c>
      <c r="G40">
        <f t="shared" si="4"/>
        <v>-2.2222344650574197E-3</v>
      </c>
      <c r="H40">
        <f t="shared" si="5"/>
        <v>8.2361111111111122E-4</v>
      </c>
    </row>
    <row r="41" spans="1:8" x14ac:dyDescent="0.25">
      <c r="A41" s="1">
        <v>45159</v>
      </c>
      <c r="B41">
        <v>0.3</v>
      </c>
      <c r="C41">
        <f t="shared" si="0"/>
        <v>2.9999999999999997E-4</v>
      </c>
      <c r="D41">
        <f t="shared" si="1"/>
        <v>2.3465338991953766E-3</v>
      </c>
      <c r="E41">
        <f t="shared" si="2"/>
        <v>-6.9931167697315428E-4</v>
      </c>
      <c r="F41">
        <f t="shared" si="3"/>
        <v>3.8694566872796423E-3</v>
      </c>
      <c r="G41">
        <f t="shared" si="4"/>
        <v>-2.2222344650574197E-3</v>
      </c>
      <c r="H41">
        <f t="shared" si="5"/>
        <v>8.2361111111111122E-4</v>
      </c>
    </row>
    <row r="42" spans="1:8" x14ac:dyDescent="0.25">
      <c r="A42" s="1">
        <v>45159.041666666664</v>
      </c>
      <c r="B42">
        <v>2.7</v>
      </c>
      <c r="C42">
        <f t="shared" si="0"/>
        <v>2.7000000000000001E-3</v>
      </c>
      <c r="D42">
        <f t="shared" si="1"/>
        <v>2.3465338991953766E-3</v>
      </c>
      <c r="E42">
        <f t="shared" si="2"/>
        <v>-6.9931167697315428E-4</v>
      </c>
      <c r="F42">
        <f t="shared" si="3"/>
        <v>3.8694566872796423E-3</v>
      </c>
      <c r="G42">
        <f t="shared" si="4"/>
        <v>-2.2222344650574197E-3</v>
      </c>
      <c r="H42">
        <f t="shared" si="5"/>
        <v>8.2361111111111122E-4</v>
      </c>
    </row>
    <row r="43" spans="1:8" x14ac:dyDescent="0.25">
      <c r="A43" s="1">
        <v>45159.083333333336</v>
      </c>
      <c r="B43">
        <v>-1</v>
      </c>
      <c r="C43">
        <f t="shared" si="0"/>
        <v>-1E-3</v>
      </c>
      <c r="D43">
        <f t="shared" si="1"/>
        <v>2.3465338991953766E-3</v>
      </c>
      <c r="E43">
        <f t="shared" si="2"/>
        <v>-6.9931167697315428E-4</v>
      </c>
      <c r="F43">
        <f t="shared" si="3"/>
        <v>3.8694566872796423E-3</v>
      </c>
      <c r="G43">
        <f t="shared" si="4"/>
        <v>-2.2222344650574197E-3</v>
      </c>
      <c r="H43">
        <f t="shared" si="5"/>
        <v>8.2361111111111122E-4</v>
      </c>
    </row>
    <row r="44" spans="1:8" x14ac:dyDescent="0.25">
      <c r="A44" s="1">
        <v>45159.125</v>
      </c>
      <c r="B44">
        <v>0.5</v>
      </c>
      <c r="C44">
        <f t="shared" si="0"/>
        <v>5.0000000000000001E-4</v>
      </c>
      <c r="D44">
        <f t="shared" si="1"/>
        <v>2.3465338991953766E-3</v>
      </c>
      <c r="E44">
        <f t="shared" si="2"/>
        <v>-6.9931167697315428E-4</v>
      </c>
      <c r="F44">
        <f t="shared" si="3"/>
        <v>3.8694566872796423E-3</v>
      </c>
      <c r="G44">
        <f t="shared" si="4"/>
        <v>-2.2222344650574197E-3</v>
      </c>
      <c r="H44">
        <f t="shared" si="5"/>
        <v>8.2361111111111122E-4</v>
      </c>
    </row>
    <row r="45" spans="1:8" x14ac:dyDescent="0.25">
      <c r="A45" s="1">
        <v>45159.166666666664</v>
      </c>
      <c r="B45">
        <v>-0.4</v>
      </c>
      <c r="C45">
        <f t="shared" si="0"/>
        <v>-4.0000000000000002E-4</v>
      </c>
      <c r="D45">
        <f t="shared" si="1"/>
        <v>2.3465338991953766E-3</v>
      </c>
      <c r="E45">
        <f t="shared" si="2"/>
        <v>-6.9931167697315428E-4</v>
      </c>
      <c r="F45">
        <f t="shared" si="3"/>
        <v>3.8694566872796423E-3</v>
      </c>
      <c r="G45">
        <f t="shared" si="4"/>
        <v>-2.2222344650574197E-3</v>
      </c>
      <c r="H45">
        <f t="shared" si="5"/>
        <v>8.2361111111111122E-4</v>
      </c>
    </row>
    <row r="46" spans="1:8" x14ac:dyDescent="0.25">
      <c r="A46" s="1">
        <v>45159.208333333336</v>
      </c>
      <c r="B46">
        <v>2.2000000000000002</v>
      </c>
      <c r="C46">
        <f t="shared" si="0"/>
        <v>2.2000000000000001E-3</v>
      </c>
      <c r="D46">
        <f t="shared" si="1"/>
        <v>2.3465338991953766E-3</v>
      </c>
      <c r="E46">
        <f t="shared" si="2"/>
        <v>-6.9931167697315428E-4</v>
      </c>
      <c r="F46">
        <f t="shared" si="3"/>
        <v>3.8694566872796423E-3</v>
      </c>
      <c r="G46">
        <f t="shared" si="4"/>
        <v>-2.2222344650574197E-3</v>
      </c>
      <c r="H46">
        <f t="shared" si="5"/>
        <v>8.2361111111111122E-4</v>
      </c>
    </row>
    <row r="47" spans="1:8" x14ac:dyDescent="0.25">
      <c r="A47" s="1">
        <v>45159.25</v>
      </c>
      <c r="B47">
        <v>0.4</v>
      </c>
      <c r="C47">
        <f t="shared" si="0"/>
        <v>4.0000000000000002E-4</v>
      </c>
      <c r="D47">
        <f t="shared" si="1"/>
        <v>2.3465338991953766E-3</v>
      </c>
      <c r="E47">
        <f t="shared" si="2"/>
        <v>-6.9931167697315428E-4</v>
      </c>
      <c r="F47">
        <f t="shared" si="3"/>
        <v>3.8694566872796423E-3</v>
      </c>
      <c r="G47">
        <f t="shared" si="4"/>
        <v>-2.2222344650574197E-3</v>
      </c>
      <c r="H47">
        <f t="shared" si="5"/>
        <v>8.2361111111111122E-4</v>
      </c>
    </row>
    <row r="48" spans="1:8" x14ac:dyDescent="0.25">
      <c r="A48" s="1">
        <v>45159.291666666664</v>
      </c>
      <c r="B48">
        <v>2.7</v>
      </c>
      <c r="C48">
        <f t="shared" si="0"/>
        <v>2.7000000000000001E-3</v>
      </c>
      <c r="D48">
        <f t="shared" si="1"/>
        <v>2.3465338991953766E-3</v>
      </c>
      <c r="E48">
        <f t="shared" si="2"/>
        <v>-6.9931167697315428E-4</v>
      </c>
      <c r="F48">
        <f t="shared" si="3"/>
        <v>3.8694566872796423E-3</v>
      </c>
      <c r="G48">
        <f t="shared" si="4"/>
        <v>-2.2222344650574197E-3</v>
      </c>
      <c r="H48">
        <f t="shared" si="5"/>
        <v>8.2361111111111122E-4</v>
      </c>
    </row>
    <row r="49" spans="1:8" x14ac:dyDescent="0.25">
      <c r="A49" s="1">
        <v>45159.333333333336</v>
      </c>
      <c r="B49">
        <v>1</v>
      </c>
      <c r="C49">
        <f t="shared" si="0"/>
        <v>1E-3</v>
      </c>
      <c r="D49">
        <f t="shared" si="1"/>
        <v>2.3465338991953766E-3</v>
      </c>
      <c r="E49">
        <f t="shared" si="2"/>
        <v>-6.9931167697315428E-4</v>
      </c>
      <c r="F49">
        <f t="shared" si="3"/>
        <v>3.8694566872796423E-3</v>
      </c>
      <c r="G49">
        <f t="shared" si="4"/>
        <v>-2.2222344650574197E-3</v>
      </c>
      <c r="H49">
        <f t="shared" si="5"/>
        <v>8.2361111111111122E-4</v>
      </c>
    </row>
    <row r="50" spans="1:8" x14ac:dyDescent="0.25">
      <c r="A50" s="1">
        <v>45159.375</v>
      </c>
      <c r="B50">
        <v>0.2</v>
      </c>
      <c r="C50">
        <f t="shared" si="0"/>
        <v>2.0000000000000001E-4</v>
      </c>
      <c r="D50">
        <f t="shared" si="1"/>
        <v>2.3465338991953766E-3</v>
      </c>
      <c r="E50">
        <f t="shared" si="2"/>
        <v>-6.9931167697315428E-4</v>
      </c>
      <c r="F50">
        <f t="shared" si="3"/>
        <v>3.8694566872796423E-3</v>
      </c>
      <c r="G50">
        <f t="shared" si="4"/>
        <v>-2.2222344650574197E-3</v>
      </c>
      <c r="H50">
        <f t="shared" si="5"/>
        <v>8.2361111111111122E-4</v>
      </c>
    </row>
    <row r="51" spans="1:8" x14ac:dyDescent="0.25">
      <c r="A51" s="1">
        <v>45159.416666666664</v>
      </c>
      <c r="B51">
        <v>0</v>
      </c>
      <c r="C51">
        <f t="shared" si="0"/>
        <v>0</v>
      </c>
      <c r="D51">
        <f t="shared" si="1"/>
        <v>2.3465338991953766E-3</v>
      </c>
      <c r="E51">
        <f t="shared" si="2"/>
        <v>-6.9931167697315428E-4</v>
      </c>
      <c r="F51">
        <f t="shared" si="3"/>
        <v>3.8694566872796423E-3</v>
      </c>
      <c r="G51">
        <f t="shared" si="4"/>
        <v>-2.2222344650574197E-3</v>
      </c>
      <c r="H51">
        <f t="shared" si="5"/>
        <v>8.2361111111111122E-4</v>
      </c>
    </row>
    <row r="52" spans="1:8" x14ac:dyDescent="0.25">
      <c r="A52" s="1">
        <v>45159.458333333336</v>
      </c>
      <c r="B52">
        <v>0</v>
      </c>
      <c r="C52">
        <f t="shared" si="0"/>
        <v>0</v>
      </c>
      <c r="D52">
        <f t="shared" si="1"/>
        <v>2.3465338991953766E-3</v>
      </c>
      <c r="E52">
        <f t="shared" si="2"/>
        <v>-6.9931167697315428E-4</v>
      </c>
      <c r="F52">
        <f t="shared" si="3"/>
        <v>3.8694566872796423E-3</v>
      </c>
      <c r="G52">
        <f t="shared" si="4"/>
        <v>-2.2222344650574197E-3</v>
      </c>
      <c r="H52">
        <f t="shared" si="5"/>
        <v>8.2361111111111122E-4</v>
      </c>
    </row>
    <row r="53" spans="1:8" x14ac:dyDescent="0.25">
      <c r="A53" s="1">
        <v>45159.5</v>
      </c>
      <c r="B53">
        <v>0.2</v>
      </c>
      <c r="C53">
        <f t="shared" si="0"/>
        <v>2.0000000000000001E-4</v>
      </c>
      <c r="D53">
        <f t="shared" si="1"/>
        <v>2.3465338991953766E-3</v>
      </c>
      <c r="E53">
        <f t="shared" si="2"/>
        <v>-6.9931167697315428E-4</v>
      </c>
      <c r="F53">
        <f t="shared" si="3"/>
        <v>3.8694566872796423E-3</v>
      </c>
      <c r="G53">
        <f t="shared" si="4"/>
        <v>-2.2222344650574197E-3</v>
      </c>
      <c r="H53">
        <f t="shared" si="5"/>
        <v>8.2361111111111122E-4</v>
      </c>
    </row>
    <row r="54" spans="1:8" x14ac:dyDescent="0.25">
      <c r="A54" s="1">
        <v>45159.541666666664</v>
      </c>
      <c r="B54">
        <v>0.5</v>
      </c>
      <c r="C54">
        <f t="shared" si="0"/>
        <v>5.0000000000000001E-4</v>
      </c>
      <c r="D54">
        <f t="shared" si="1"/>
        <v>2.3465338991953766E-3</v>
      </c>
      <c r="E54">
        <f t="shared" si="2"/>
        <v>-6.9931167697315428E-4</v>
      </c>
      <c r="F54">
        <f t="shared" si="3"/>
        <v>3.8694566872796423E-3</v>
      </c>
      <c r="G54">
        <f t="shared" si="4"/>
        <v>-2.2222344650574197E-3</v>
      </c>
      <c r="H54">
        <f t="shared" si="5"/>
        <v>8.2361111111111122E-4</v>
      </c>
    </row>
    <row r="55" spans="1:8" x14ac:dyDescent="0.25">
      <c r="A55" s="1">
        <v>45159.583333333336</v>
      </c>
      <c r="B55">
        <v>-1.7</v>
      </c>
      <c r="C55">
        <f t="shared" si="0"/>
        <v>-1.6999999999999999E-3</v>
      </c>
      <c r="D55">
        <f t="shared" si="1"/>
        <v>2.3465338991953766E-3</v>
      </c>
      <c r="E55">
        <f t="shared" si="2"/>
        <v>-6.9931167697315428E-4</v>
      </c>
      <c r="F55">
        <f t="shared" si="3"/>
        <v>3.8694566872796423E-3</v>
      </c>
      <c r="G55">
        <f t="shared" si="4"/>
        <v>-2.2222344650574197E-3</v>
      </c>
      <c r="H55">
        <f t="shared" si="5"/>
        <v>8.2361111111111122E-4</v>
      </c>
    </row>
    <row r="56" spans="1:8" x14ac:dyDescent="0.25">
      <c r="A56" s="1">
        <v>45159.625</v>
      </c>
      <c r="B56">
        <v>1.6</v>
      </c>
      <c r="C56">
        <f t="shared" si="0"/>
        <v>1.6000000000000001E-3</v>
      </c>
      <c r="D56">
        <f t="shared" si="1"/>
        <v>2.3465338991953766E-3</v>
      </c>
      <c r="E56">
        <f t="shared" si="2"/>
        <v>-6.9931167697315428E-4</v>
      </c>
      <c r="F56">
        <f t="shared" si="3"/>
        <v>3.8694566872796423E-3</v>
      </c>
      <c r="G56">
        <f t="shared" si="4"/>
        <v>-2.2222344650574197E-3</v>
      </c>
      <c r="H56">
        <f t="shared" si="5"/>
        <v>8.2361111111111122E-4</v>
      </c>
    </row>
    <row r="57" spans="1:8" x14ac:dyDescent="0.25">
      <c r="A57" s="1">
        <v>45159.666666666664</v>
      </c>
      <c r="B57">
        <v>2.9</v>
      </c>
      <c r="C57">
        <f t="shared" si="0"/>
        <v>2.8999999999999998E-3</v>
      </c>
      <c r="D57">
        <f t="shared" si="1"/>
        <v>2.3465338991953766E-3</v>
      </c>
      <c r="E57">
        <f t="shared" si="2"/>
        <v>-6.9931167697315428E-4</v>
      </c>
      <c r="F57">
        <f t="shared" si="3"/>
        <v>3.8694566872796423E-3</v>
      </c>
      <c r="G57">
        <f t="shared" si="4"/>
        <v>-2.2222344650574197E-3</v>
      </c>
      <c r="H57">
        <f t="shared" si="5"/>
        <v>8.2361111111111122E-4</v>
      </c>
    </row>
    <row r="58" spans="1:8" x14ac:dyDescent="0.25">
      <c r="A58" s="1">
        <v>45159.708333333336</v>
      </c>
      <c r="B58">
        <v>2.7</v>
      </c>
      <c r="C58">
        <f t="shared" si="0"/>
        <v>2.7000000000000001E-3</v>
      </c>
      <c r="D58">
        <f t="shared" si="1"/>
        <v>2.3465338991953766E-3</v>
      </c>
      <c r="E58">
        <f t="shared" si="2"/>
        <v>-6.9931167697315428E-4</v>
      </c>
      <c r="F58">
        <f t="shared" si="3"/>
        <v>3.8694566872796423E-3</v>
      </c>
      <c r="G58">
        <f t="shared" si="4"/>
        <v>-2.2222344650574197E-3</v>
      </c>
      <c r="H58">
        <f t="shared" si="5"/>
        <v>8.2361111111111122E-4</v>
      </c>
    </row>
    <row r="59" spans="1:8" x14ac:dyDescent="0.25">
      <c r="A59" s="1">
        <v>45159.75</v>
      </c>
      <c r="B59">
        <v>2.2999999999999998</v>
      </c>
      <c r="C59">
        <f t="shared" si="0"/>
        <v>2.3E-3</v>
      </c>
      <c r="D59">
        <f t="shared" si="1"/>
        <v>2.3465338991953766E-3</v>
      </c>
      <c r="E59">
        <f t="shared" si="2"/>
        <v>-6.9931167697315428E-4</v>
      </c>
      <c r="F59">
        <f t="shared" si="3"/>
        <v>3.8694566872796423E-3</v>
      </c>
      <c r="G59">
        <f t="shared" si="4"/>
        <v>-2.2222344650574197E-3</v>
      </c>
      <c r="H59">
        <f t="shared" si="5"/>
        <v>8.2361111111111122E-4</v>
      </c>
    </row>
    <row r="60" spans="1:8" x14ac:dyDescent="0.25">
      <c r="A60" s="1">
        <v>45159.791666666664</v>
      </c>
      <c r="B60">
        <v>0</v>
      </c>
      <c r="C60">
        <f t="shared" si="0"/>
        <v>0</v>
      </c>
      <c r="D60">
        <f t="shared" si="1"/>
        <v>2.3465338991953766E-3</v>
      </c>
      <c r="E60">
        <f t="shared" si="2"/>
        <v>-6.9931167697315428E-4</v>
      </c>
      <c r="F60">
        <f t="shared" si="3"/>
        <v>3.8694566872796423E-3</v>
      </c>
      <c r="G60">
        <f t="shared" si="4"/>
        <v>-2.2222344650574197E-3</v>
      </c>
      <c r="H60">
        <f t="shared" si="5"/>
        <v>8.2361111111111122E-4</v>
      </c>
    </row>
    <row r="61" spans="1:8" x14ac:dyDescent="0.25">
      <c r="A61" s="1">
        <v>45159.833333333336</v>
      </c>
      <c r="B61">
        <v>0.4</v>
      </c>
      <c r="C61">
        <f t="shared" si="0"/>
        <v>4.0000000000000002E-4</v>
      </c>
      <c r="D61">
        <f t="shared" si="1"/>
        <v>2.3465338991953766E-3</v>
      </c>
      <c r="E61">
        <f t="shared" si="2"/>
        <v>-6.9931167697315428E-4</v>
      </c>
      <c r="F61">
        <f t="shared" si="3"/>
        <v>3.8694566872796423E-3</v>
      </c>
      <c r="G61">
        <f t="shared" si="4"/>
        <v>-2.2222344650574197E-3</v>
      </c>
      <c r="H61">
        <f t="shared" si="5"/>
        <v>8.2361111111111122E-4</v>
      </c>
    </row>
    <row r="62" spans="1:8" x14ac:dyDescent="0.25">
      <c r="A62" s="1">
        <v>45159.875</v>
      </c>
      <c r="B62">
        <v>-1.6</v>
      </c>
      <c r="C62">
        <f t="shared" si="0"/>
        <v>-1.6000000000000001E-3</v>
      </c>
      <c r="D62">
        <f t="shared" si="1"/>
        <v>2.3465338991953766E-3</v>
      </c>
      <c r="E62">
        <f t="shared" si="2"/>
        <v>-6.9931167697315428E-4</v>
      </c>
      <c r="F62">
        <f t="shared" si="3"/>
        <v>3.8694566872796423E-3</v>
      </c>
      <c r="G62">
        <f t="shared" si="4"/>
        <v>-2.2222344650574197E-3</v>
      </c>
      <c r="H62">
        <f t="shared" si="5"/>
        <v>8.2361111111111122E-4</v>
      </c>
    </row>
    <row r="63" spans="1:8" x14ac:dyDescent="0.25">
      <c r="A63" s="1">
        <v>45159.916666666664</v>
      </c>
      <c r="B63">
        <v>0</v>
      </c>
      <c r="C63">
        <f t="shared" si="0"/>
        <v>0</v>
      </c>
      <c r="D63">
        <f t="shared" si="1"/>
        <v>2.3465338991953766E-3</v>
      </c>
      <c r="E63">
        <f t="shared" si="2"/>
        <v>-6.9931167697315428E-4</v>
      </c>
      <c r="F63">
        <f t="shared" si="3"/>
        <v>3.8694566872796423E-3</v>
      </c>
      <c r="G63">
        <f t="shared" si="4"/>
        <v>-2.2222344650574197E-3</v>
      </c>
      <c r="H63">
        <f t="shared" si="5"/>
        <v>8.2361111111111122E-4</v>
      </c>
    </row>
    <row r="64" spans="1:8" x14ac:dyDescent="0.25">
      <c r="A64" s="1">
        <v>45159.958333333336</v>
      </c>
      <c r="B64">
        <v>0</v>
      </c>
      <c r="C64">
        <f t="shared" si="0"/>
        <v>0</v>
      </c>
      <c r="D64">
        <f t="shared" si="1"/>
        <v>2.3465338991953766E-3</v>
      </c>
      <c r="E64">
        <f t="shared" si="2"/>
        <v>-6.9931167697315428E-4</v>
      </c>
      <c r="F64">
        <f t="shared" si="3"/>
        <v>3.8694566872796423E-3</v>
      </c>
      <c r="G64">
        <f t="shared" si="4"/>
        <v>-2.2222344650574197E-3</v>
      </c>
      <c r="H64">
        <f t="shared" si="5"/>
        <v>8.2361111111111122E-4</v>
      </c>
    </row>
    <row r="65" spans="1:8" x14ac:dyDescent="0.25">
      <c r="A65" s="1">
        <v>45160</v>
      </c>
      <c r="B65">
        <v>-1.2</v>
      </c>
      <c r="C65">
        <f t="shared" si="0"/>
        <v>-1.1999999999999999E-3</v>
      </c>
      <c r="D65">
        <f t="shared" si="1"/>
        <v>2.3465338991953766E-3</v>
      </c>
      <c r="E65">
        <f t="shared" si="2"/>
        <v>-6.9931167697315428E-4</v>
      </c>
      <c r="F65">
        <f t="shared" si="3"/>
        <v>3.8694566872796423E-3</v>
      </c>
      <c r="G65">
        <f t="shared" si="4"/>
        <v>-2.2222344650574197E-3</v>
      </c>
      <c r="H65">
        <f t="shared" si="5"/>
        <v>8.2361111111111122E-4</v>
      </c>
    </row>
    <row r="66" spans="1:8" x14ac:dyDescent="0.25">
      <c r="A66" s="1">
        <v>45160.041666666664</v>
      </c>
      <c r="B66">
        <v>3.7</v>
      </c>
      <c r="C66">
        <f t="shared" si="0"/>
        <v>3.7000000000000002E-3</v>
      </c>
      <c r="D66">
        <f t="shared" si="1"/>
        <v>2.3465338991953766E-3</v>
      </c>
      <c r="E66">
        <f t="shared" si="2"/>
        <v>-6.9931167697315428E-4</v>
      </c>
      <c r="F66">
        <f t="shared" si="3"/>
        <v>3.8694566872796423E-3</v>
      </c>
      <c r="G66">
        <f t="shared" si="4"/>
        <v>-2.2222344650574197E-3</v>
      </c>
      <c r="H66">
        <f t="shared" si="5"/>
        <v>8.2361111111111122E-4</v>
      </c>
    </row>
    <row r="67" spans="1:8" x14ac:dyDescent="0.25">
      <c r="A67" s="1">
        <v>45160.083333333336</v>
      </c>
      <c r="B67">
        <v>2.5</v>
      </c>
      <c r="C67">
        <f t="shared" ref="C67:C73" si="6">B67/1000</f>
        <v>2.5000000000000001E-3</v>
      </c>
      <c r="D67">
        <f t="shared" si="1"/>
        <v>2.3465338991953766E-3</v>
      </c>
      <c r="E67">
        <f t="shared" si="2"/>
        <v>-6.9931167697315428E-4</v>
      </c>
      <c r="F67">
        <f t="shared" si="3"/>
        <v>3.8694566872796423E-3</v>
      </c>
      <c r="G67">
        <f t="shared" si="4"/>
        <v>-2.2222344650574197E-3</v>
      </c>
      <c r="H67">
        <f t="shared" si="5"/>
        <v>8.2361111111111122E-4</v>
      </c>
    </row>
    <row r="68" spans="1:8" x14ac:dyDescent="0.25">
      <c r="A68" s="1">
        <v>45160.125</v>
      </c>
      <c r="B68">
        <v>-0.7</v>
      </c>
      <c r="C68">
        <f t="shared" si="6"/>
        <v>-6.9999999999999999E-4</v>
      </c>
      <c r="D68">
        <f t="shared" ref="D68:D73" si="7">D67</f>
        <v>2.3465338991953766E-3</v>
      </c>
      <c r="E68">
        <f t="shared" ref="E68:E73" si="8">E67</f>
        <v>-6.9931167697315428E-4</v>
      </c>
      <c r="F68">
        <f t="shared" ref="F68:F73" si="9">F67</f>
        <v>3.8694566872796423E-3</v>
      </c>
      <c r="G68">
        <f t="shared" ref="G68:G73" si="10">G67</f>
        <v>-2.2222344650574197E-3</v>
      </c>
      <c r="H68">
        <f t="shared" ref="H68:H73" si="11">H67</f>
        <v>8.2361111111111122E-4</v>
      </c>
    </row>
    <row r="69" spans="1:8" x14ac:dyDescent="0.25">
      <c r="A69" s="1">
        <v>45160.166666666664</v>
      </c>
      <c r="B69">
        <v>1</v>
      </c>
      <c r="C69">
        <f t="shared" si="6"/>
        <v>1E-3</v>
      </c>
      <c r="D69">
        <f t="shared" si="7"/>
        <v>2.3465338991953766E-3</v>
      </c>
      <c r="E69">
        <f t="shared" si="8"/>
        <v>-6.9931167697315428E-4</v>
      </c>
      <c r="F69">
        <f t="shared" si="9"/>
        <v>3.8694566872796423E-3</v>
      </c>
      <c r="G69">
        <f t="shared" si="10"/>
        <v>-2.2222344650574197E-3</v>
      </c>
      <c r="H69">
        <f t="shared" si="11"/>
        <v>8.2361111111111122E-4</v>
      </c>
    </row>
    <row r="70" spans="1:8" x14ac:dyDescent="0.25">
      <c r="A70" s="1">
        <v>45160.208333333336</v>
      </c>
      <c r="B70">
        <v>2.2999999999999998</v>
      </c>
      <c r="C70">
        <f t="shared" si="6"/>
        <v>2.3E-3</v>
      </c>
      <c r="D70">
        <f t="shared" si="7"/>
        <v>2.3465338991953766E-3</v>
      </c>
      <c r="E70">
        <f t="shared" si="8"/>
        <v>-6.9931167697315428E-4</v>
      </c>
      <c r="F70">
        <f t="shared" si="9"/>
        <v>3.8694566872796423E-3</v>
      </c>
      <c r="G70">
        <f t="shared" si="10"/>
        <v>-2.2222344650574197E-3</v>
      </c>
      <c r="H70">
        <f t="shared" si="11"/>
        <v>8.2361111111111122E-4</v>
      </c>
    </row>
    <row r="71" spans="1:8" x14ac:dyDescent="0.25">
      <c r="A71" s="1">
        <v>45160.25</v>
      </c>
      <c r="B71">
        <v>1.4</v>
      </c>
      <c r="C71">
        <f t="shared" si="6"/>
        <v>1.4E-3</v>
      </c>
      <c r="D71">
        <f t="shared" si="7"/>
        <v>2.3465338991953766E-3</v>
      </c>
      <c r="E71">
        <f t="shared" si="8"/>
        <v>-6.9931167697315428E-4</v>
      </c>
      <c r="F71">
        <f t="shared" si="9"/>
        <v>3.8694566872796423E-3</v>
      </c>
      <c r="G71">
        <f t="shared" si="10"/>
        <v>-2.2222344650574197E-3</v>
      </c>
      <c r="H71">
        <f t="shared" si="11"/>
        <v>8.2361111111111122E-4</v>
      </c>
    </row>
    <row r="72" spans="1:8" x14ac:dyDescent="0.25">
      <c r="A72" s="1">
        <v>45160.291666666664</v>
      </c>
      <c r="B72">
        <v>0.8</v>
      </c>
      <c r="C72">
        <f t="shared" si="6"/>
        <v>8.0000000000000004E-4</v>
      </c>
      <c r="D72">
        <f t="shared" si="7"/>
        <v>2.3465338991953766E-3</v>
      </c>
      <c r="E72">
        <f t="shared" si="8"/>
        <v>-6.9931167697315428E-4</v>
      </c>
      <c r="F72">
        <f t="shared" si="9"/>
        <v>3.8694566872796423E-3</v>
      </c>
      <c r="G72">
        <f t="shared" si="10"/>
        <v>-2.2222344650574197E-3</v>
      </c>
      <c r="H72">
        <f t="shared" si="11"/>
        <v>8.2361111111111122E-4</v>
      </c>
    </row>
    <row r="73" spans="1:8" x14ac:dyDescent="0.25">
      <c r="A73" s="1">
        <v>45160.333333333336</v>
      </c>
      <c r="B73">
        <v>-0.3</v>
      </c>
      <c r="C73">
        <f t="shared" si="6"/>
        <v>-2.9999999999999997E-4</v>
      </c>
      <c r="D73">
        <f t="shared" si="7"/>
        <v>2.3465338991953766E-3</v>
      </c>
      <c r="E73">
        <f t="shared" si="8"/>
        <v>-6.9931167697315428E-4</v>
      </c>
      <c r="F73">
        <f t="shared" si="9"/>
        <v>3.8694566872796423E-3</v>
      </c>
      <c r="G73">
        <f t="shared" si="10"/>
        <v>-2.2222344650574197E-3</v>
      </c>
      <c r="H73">
        <f t="shared" si="11"/>
        <v>8.2361111111111122E-4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87ECB-D595-4904-A973-715F92D96871}">
  <dimension ref="A1:U75"/>
  <sheetViews>
    <sheetView zoomScale="87" zoomScaleNormal="87" workbookViewId="0">
      <selection activeCell="I27" sqref="I27"/>
    </sheetView>
  </sheetViews>
  <sheetFormatPr defaultRowHeight="15" x14ac:dyDescent="0.25"/>
  <cols>
    <col min="1" max="1" width="16.140625" customWidth="1"/>
    <col min="2" max="2" width="15.28515625" customWidth="1"/>
  </cols>
  <sheetData>
    <row r="1" spans="1:21" x14ac:dyDescent="0.25">
      <c r="A1" s="20" t="s">
        <v>58</v>
      </c>
      <c r="B1" s="20"/>
      <c r="C1" s="20"/>
      <c r="D1" s="20"/>
      <c r="E1" s="20"/>
      <c r="F1" s="20"/>
      <c r="G1" s="20"/>
      <c r="H1" s="20"/>
      <c r="K1" s="8" t="s">
        <v>104</v>
      </c>
      <c r="N1" s="8" t="s">
        <v>105</v>
      </c>
      <c r="Q1" s="8" t="s">
        <v>106</v>
      </c>
      <c r="S1" s="8" t="s">
        <v>107</v>
      </c>
      <c r="U1" s="8" t="s">
        <v>108</v>
      </c>
    </row>
    <row r="2" spans="1:21" x14ac:dyDescent="0.25">
      <c r="A2" s="20" t="s">
        <v>109</v>
      </c>
      <c r="B2" s="20"/>
      <c r="C2" s="20"/>
      <c r="D2" s="20"/>
      <c r="E2" s="20"/>
      <c r="F2" s="20"/>
      <c r="G2" s="20"/>
      <c r="H2" s="20"/>
      <c r="K2" s="7">
        <f>'BKGD Audit'!C6</f>
        <v>0</v>
      </c>
      <c r="N2" s="7">
        <v>0</v>
      </c>
      <c r="Q2" s="7">
        <f>AVERAGE(C4:C75)</f>
        <v>8.2361111111111122E-4</v>
      </c>
      <c r="S2" s="7">
        <f>STDEV(C4:C75)</f>
        <v>1.5229227880842655E-3</v>
      </c>
      <c r="U2" s="7">
        <f>'BKGD Audit'!F45</f>
        <v>-8.2361111111111112E-4</v>
      </c>
    </row>
    <row r="3" spans="1:21" x14ac:dyDescent="0.25">
      <c r="A3" s="8" t="s">
        <v>0</v>
      </c>
      <c r="B3" s="8" t="s">
        <v>2</v>
      </c>
      <c r="C3" s="8" t="s">
        <v>98</v>
      </c>
      <c r="D3" s="8" t="s">
        <v>99</v>
      </c>
      <c r="E3" s="8" t="s">
        <v>100</v>
      </c>
      <c r="F3" s="8" t="s">
        <v>101</v>
      </c>
      <c r="G3" s="8" t="s">
        <v>102</v>
      </c>
      <c r="H3" s="8" t="s">
        <v>103</v>
      </c>
    </row>
    <row r="4" spans="1:21" x14ac:dyDescent="0.25">
      <c r="A4" s="1">
        <v>45157.375</v>
      </c>
      <c r="B4">
        <v>1</v>
      </c>
      <c r="C4">
        <v>1E-3</v>
      </c>
      <c r="D4">
        <v>2.3465338991953766E-3</v>
      </c>
      <c r="E4">
        <v>-6.9931167697315428E-4</v>
      </c>
      <c r="F4">
        <v>3.8694566872796423E-3</v>
      </c>
      <c r="G4">
        <v>-2.2222344650574197E-3</v>
      </c>
      <c r="H4">
        <v>8.2361111111111122E-4</v>
      </c>
    </row>
    <row r="5" spans="1:21" x14ac:dyDescent="0.25">
      <c r="A5" s="1">
        <v>45157.416666666664</v>
      </c>
      <c r="B5">
        <v>-0.5</v>
      </c>
      <c r="C5">
        <v>-5.0000000000000001E-4</v>
      </c>
      <c r="D5">
        <v>2.3465338991953766E-3</v>
      </c>
      <c r="E5">
        <v>-6.9931167697315428E-4</v>
      </c>
      <c r="F5">
        <v>3.8694566872796423E-3</v>
      </c>
      <c r="G5">
        <v>-2.2222344650574197E-3</v>
      </c>
      <c r="H5">
        <v>8.2361111111111122E-4</v>
      </c>
    </row>
    <row r="6" spans="1:21" x14ac:dyDescent="0.25">
      <c r="A6" s="1">
        <v>45157.458333333336</v>
      </c>
      <c r="B6">
        <v>0</v>
      </c>
      <c r="C6">
        <v>0</v>
      </c>
      <c r="D6">
        <v>2.3465338991953766E-3</v>
      </c>
      <c r="E6">
        <v>-6.9931167697315428E-4</v>
      </c>
      <c r="F6">
        <v>3.8694566872796423E-3</v>
      </c>
      <c r="G6">
        <v>-2.2222344650574197E-3</v>
      </c>
      <c r="H6">
        <v>8.2361111111111122E-4</v>
      </c>
    </row>
    <row r="7" spans="1:21" x14ac:dyDescent="0.25">
      <c r="A7" s="1">
        <v>45157.5</v>
      </c>
      <c r="B7">
        <v>1.1000000000000001</v>
      </c>
      <c r="C7">
        <v>1.1000000000000001E-3</v>
      </c>
      <c r="D7">
        <v>2.3465338991953766E-3</v>
      </c>
      <c r="E7">
        <v>-6.9931167697315428E-4</v>
      </c>
      <c r="F7">
        <v>3.8694566872796423E-3</v>
      </c>
      <c r="G7">
        <v>-2.2222344650574197E-3</v>
      </c>
      <c r="H7">
        <v>8.2361111111111122E-4</v>
      </c>
    </row>
    <row r="8" spans="1:21" x14ac:dyDescent="0.25">
      <c r="A8" s="1">
        <v>45157.541666666664</v>
      </c>
      <c r="B8">
        <v>1.6</v>
      </c>
      <c r="C8">
        <v>1.6000000000000001E-3</v>
      </c>
      <c r="D8">
        <v>2.3465338991953766E-3</v>
      </c>
      <c r="E8">
        <v>-6.9931167697315428E-4</v>
      </c>
      <c r="F8">
        <v>3.8694566872796423E-3</v>
      </c>
      <c r="G8">
        <v>-2.2222344650574197E-3</v>
      </c>
      <c r="H8">
        <v>8.2361111111111122E-4</v>
      </c>
    </row>
    <row r="9" spans="1:21" x14ac:dyDescent="0.25">
      <c r="A9" s="1">
        <v>45157.583333333336</v>
      </c>
      <c r="B9">
        <v>3.1</v>
      </c>
      <c r="C9">
        <v>3.0999999999999999E-3</v>
      </c>
      <c r="D9">
        <v>2.3465338991953766E-3</v>
      </c>
      <c r="E9">
        <v>-6.9931167697315428E-4</v>
      </c>
      <c r="F9">
        <v>3.8694566872796423E-3</v>
      </c>
      <c r="G9">
        <v>-2.2222344650574197E-3</v>
      </c>
      <c r="H9">
        <v>8.2361111111111122E-4</v>
      </c>
    </row>
    <row r="10" spans="1:21" x14ac:dyDescent="0.25">
      <c r="A10" s="1">
        <v>45157.625</v>
      </c>
      <c r="B10">
        <v>-0.1</v>
      </c>
      <c r="C10">
        <v>-1E-4</v>
      </c>
      <c r="D10">
        <v>2.3465338991953766E-3</v>
      </c>
      <c r="E10">
        <v>-6.9931167697315428E-4</v>
      </c>
      <c r="F10">
        <v>3.8694566872796423E-3</v>
      </c>
      <c r="G10">
        <v>-2.2222344650574197E-3</v>
      </c>
      <c r="H10">
        <v>8.2361111111111122E-4</v>
      </c>
    </row>
    <row r="11" spans="1:21" x14ac:dyDescent="0.25">
      <c r="A11" s="1">
        <v>45157.666666666664</v>
      </c>
      <c r="B11">
        <v>0.2</v>
      </c>
      <c r="C11">
        <v>2.0000000000000001E-4</v>
      </c>
      <c r="D11">
        <v>2.3465338991953766E-3</v>
      </c>
      <c r="E11">
        <v>-6.9931167697315428E-4</v>
      </c>
      <c r="F11">
        <v>3.8694566872796423E-3</v>
      </c>
      <c r="G11">
        <v>-2.2222344650574197E-3</v>
      </c>
      <c r="H11">
        <v>8.2361111111111122E-4</v>
      </c>
    </row>
    <row r="12" spans="1:21" x14ac:dyDescent="0.25">
      <c r="A12" s="1">
        <v>45157.708333333336</v>
      </c>
      <c r="B12">
        <v>-0.6</v>
      </c>
      <c r="C12">
        <v>-5.9999999999999995E-4</v>
      </c>
      <c r="D12">
        <v>2.3465338991953766E-3</v>
      </c>
      <c r="E12">
        <v>-6.9931167697315428E-4</v>
      </c>
      <c r="F12">
        <v>3.8694566872796423E-3</v>
      </c>
      <c r="G12">
        <v>-2.2222344650574197E-3</v>
      </c>
      <c r="H12">
        <v>8.2361111111111122E-4</v>
      </c>
    </row>
    <row r="13" spans="1:21" x14ac:dyDescent="0.25">
      <c r="A13" s="1">
        <v>45157.75</v>
      </c>
      <c r="B13">
        <v>0.9</v>
      </c>
      <c r="C13">
        <v>8.9999999999999998E-4</v>
      </c>
      <c r="D13">
        <v>2.3465338991953766E-3</v>
      </c>
      <c r="E13">
        <v>-6.9931167697315428E-4</v>
      </c>
      <c r="F13">
        <v>3.8694566872796423E-3</v>
      </c>
      <c r="G13">
        <v>-2.2222344650574197E-3</v>
      </c>
      <c r="H13">
        <v>8.2361111111111122E-4</v>
      </c>
    </row>
    <row r="14" spans="1:21" x14ac:dyDescent="0.25">
      <c r="A14" s="1">
        <v>45157.791666666664</v>
      </c>
      <c r="B14">
        <v>0.4</v>
      </c>
      <c r="C14">
        <v>4.0000000000000002E-4</v>
      </c>
      <c r="D14">
        <v>2.3465338991953766E-3</v>
      </c>
      <c r="E14">
        <v>-6.9931167697315428E-4</v>
      </c>
      <c r="F14">
        <v>3.8694566872796423E-3</v>
      </c>
      <c r="G14">
        <v>-2.2222344650574197E-3</v>
      </c>
      <c r="H14">
        <v>8.2361111111111122E-4</v>
      </c>
    </row>
    <row r="15" spans="1:21" x14ac:dyDescent="0.25">
      <c r="A15" s="1">
        <v>45157.833333333336</v>
      </c>
      <c r="B15">
        <v>-2.1</v>
      </c>
      <c r="C15">
        <v>-2.1000000000000003E-3</v>
      </c>
      <c r="D15">
        <v>2.3465338991953766E-3</v>
      </c>
      <c r="E15">
        <v>-6.9931167697315428E-4</v>
      </c>
      <c r="F15">
        <v>3.8694566872796423E-3</v>
      </c>
      <c r="G15">
        <v>-2.2222344650574197E-3</v>
      </c>
      <c r="H15">
        <v>8.2361111111111122E-4</v>
      </c>
    </row>
    <row r="16" spans="1:21" x14ac:dyDescent="0.25">
      <c r="A16" s="1">
        <v>45157.875</v>
      </c>
      <c r="B16">
        <v>-1.9</v>
      </c>
      <c r="C16">
        <v>-1.9E-3</v>
      </c>
      <c r="D16">
        <v>2.3465338991953766E-3</v>
      </c>
      <c r="E16">
        <v>-6.9931167697315428E-4</v>
      </c>
      <c r="F16">
        <v>3.8694566872796423E-3</v>
      </c>
      <c r="G16">
        <v>-2.2222344650574197E-3</v>
      </c>
      <c r="H16">
        <v>8.2361111111111122E-4</v>
      </c>
    </row>
    <row r="17" spans="1:8" x14ac:dyDescent="0.25">
      <c r="A17" s="1">
        <v>45157.916666666664</v>
      </c>
      <c r="B17">
        <v>0.3</v>
      </c>
      <c r="C17">
        <v>2.9999999999999997E-4</v>
      </c>
      <c r="D17">
        <v>2.3465338991953766E-3</v>
      </c>
      <c r="E17">
        <v>-6.9931167697315428E-4</v>
      </c>
      <c r="F17">
        <v>3.8694566872796423E-3</v>
      </c>
      <c r="G17">
        <v>-2.2222344650574197E-3</v>
      </c>
      <c r="H17">
        <v>8.2361111111111122E-4</v>
      </c>
    </row>
    <row r="18" spans="1:8" x14ac:dyDescent="0.25">
      <c r="A18" s="1">
        <v>45157.958333333336</v>
      </c>
      <c r="B18">
        <v>3.7</v>
      </c>
      <c r="C18">
        <v>3.7000000000000002E-3</v>
      </c>
      <c r="D18">
        <v>2.3465338991953766E-3</v>
      </c>
      <c r="E18">
        <v>-6.9931167697315428E-4</v>
      </c>
      <c r="F18">
        <v>3.8694566872796423E-3</v>
      </c>
      <c r="G18">
        <v>-2.2222344650574197E-3</v>
      </c>
      <c r="H18">
        <v>8.2361111111111122E-4</v>
      </c>
    </row>
    <row r="19" spans="1:8" x14ac:dyDescent="0.25">
      <c r="A19" s="1">
        <v>45158</v>
      </c>
      <c r="B19">
        <v>1.2</v>
      </c>
      <c r="C19">
        <v>1.1999999999999999E-3</v>
      </c>
      <c r="D19">
        <v>2.3465338991953766E-3</v>
      </c>
      <c r="E19">
        <v>-6.9931167697315428E-4</v>
      </c>
      <c r="F19">
        <v>3.8694566872796423E-3</v>
      </c>
      <c r="G19">
        <v>-2.2222344650574197E-3</v>
      </c>
      <c r="H19">
        <v>8.2361111111111122E-4</v>
      </c>
    </row>
    <row r="20" spans="1:8" x14ac:dyDescent="0.25">
      <c r="A20" s="1">
        <v>45158.041666666664</v>
      </c>
      <c r="B20">
        <v>-0.9</v>
      </c>
      <c r="C20">
        <v>-8.9999999999999998E-4</v>
      </c>
      <c r="D20">
        <v>2.3465338991953766E-3</v>
      </c>
      <c r="E20">
        <v>-6.9931167697315428E-4</v>
      </c>
      <c r="F20">
        <v>3.8694566872796423E-3</v>
      </c>
      <c r="G20">
        <v>-2.2222344650574197E-3</v>
      </c>
      <c r="H20">
        <v>8.2361111111111122E-4</v>
      </c>
    </row>
    <row r="21" spans="1:8" x14ac:dyDescent="0.25">
      <c r="A21" s="1">
        <v>45158.083333333336</v>
      </c>
      <c r="B21">
        <v>-1</v>
      </c>
      <c r="C21">
        <v>-1E-3</v>
      </c>
      <c r="D21">
        <v>2.3465338991953766E-3</v>
      </c>
      <c r="E21">
        <v>-6.9931167697315428E-4</v>
      </c>
      <c r="F21">
        <v>3.8694566872796423E-3</v>
      </c>
      <c r="G21">
        <v>-2.2222344650574197E-3</v>
      </c>
      <c r="H21">
        <v>8.2361111111111122E-4</v>
      </c>
    </row>
    <row r="22" spans="1:8" x14ac:dyDescent="0.25">
      <c r="A22" s="1">
        <v>45158.125</v>
      </c>
      <c r="B22">
        <v>0.5</v>
      </c>
      <c r="C22">
        <v>5.0000000000000001E-4</v>
      </c>
      <c r="D22">
        <v>2.3465338991953766E-3</v>
      </c>
      <c r="E22">
        <v>-6.9931167697315428E-4</v>
      </c>
      <c r="F22">
        <v>3.8694566872796423E-3</v>
      </c>
      <c r="G22">
        <v>-2.2222344650574197E-3</v>
      </c>
      <c r="H22">
        <v>8.2361111111111122E-4</v>
      </c>
    </row>
    <row r="23" spans="1:8" x14ac:dyDescent="0.25">
      <c r="A23" s="1">
        <v>45158.166666666664</v>
      </c>
      <c r="B23">
        <v>0.3</v>
      </c>
      <c r="C23">
        <v>2.9999999999999997E-4</v>
      </c>
      <c r="D23">
        <v>2.3465338991953766E-3</v>
      </c>
      <c r="E23">
        <v>-6.9931167697315428E-4</v>
      </c>
      <c r="F23">
        <v>3.8694566872796423E-3</v>
      </c>
      <c r="G23">
        <v>-2.2222344650574197E-3</v>
      </c>
      <c r="H23">
        <v>8.2361111111111122E-4</v>
      </c>
    </row>
    <row r="24" spans="1:8" x14ac:dyDescent="0.25">
      <c r="A24" s="1">
        <v>45158.208333333336</v>
      </c>
      <c r="B24">
        <v>0.7</v>
      </c>
      <c r="C24">
        <v>6.9999999999999999E-4</v>
      </c>
      <c r="D24">
        <v>2.3465338991953766E-3</v>
      </c>
      <c r="E24">
        <v>-6.9931167697315428E-4</v>
      </c>
      <c r="F24">
        <v>3.8694566872796423E-3</v>
      </c>
      <c r="G24">
        <v>-2.2222344650574197E-3</v>
      </c>
      <c r="H24">
        <v>8.2361111111111122E-4</v>
      </c>
    </row>
    <row r="25" spans="1:8" x14ac:dyDescent="0.25">
      <c r="A25" s="1">
        <v>45158.25</v>
      </c>
      <c r="B25">
        <v>0.6</v>
      </c>
      <c r="C25">
        <v>5.9999999999999995E-4</v>
      </c>
      <c r="D25">
        <v>2.3465338991953766E-3</v>
      </c>
      <c r="E25">
        <v>-6.9931167697315428E-4</v>
      </c>
      <c r="F25">
        <v>3.8694566872796423E-3</v>
      </c>
      <c r="G25">
        <v>-2.2222344650574197E-3</v>
      </c>
      <c r="H25">
        <v>8.2361111111111122E-4</v>
      </c>
    </row>
    <row r="26" spans="1:8" x14ac:dyDescent="0.25">
      <c r="A26" s="1">
        <v>45158.291666666664</v>
      </c>
      <c r="B26">
        <v>2.2000000000000002</v>
      </c>
      <c r="C26">
        <v>2.2000000000000001E-3</v>
      </c>
      <c r="D26">
        <v>2.3465338991953766E-3</v>
      </c>
      <c r="E26">
        <v>-6.9931167697315428E-4</v>
      </c>
      <c r="F26">
        <v>3.8694566872796423E-3</v>
      </c>
      <c r="G26">
        <v>-2.2222344650574197E-3</v>
      </c>
      <c r="H26">
        <v>8.2361111111111122E-4</v>
      </c>
    </row>
    <row r="27" spans="1:8" x14ac:dyDescent="0.25">
      <c r="A27" s="1">
        <v>45158.333333333336</v>
      </c>
      <c r="B27">
        <v>0</v>
      </c>
      <c r="C27">
        <v>0</v>
      </c>
      <c r="D27">
        <v>2.3465338991953766E-3</v>
      </c>
      <c r="E27">
        <v>-6.9931167697315428E-4</v>
      </c>
      <c r="F27">
        <v>3.8694566872796423E-3</v>
      </c>
      <c r="G27">
        <v>-2.2222344650574197E-3</v>
      </c>
      <c r="H27">
        <v>8.2361111111111122E-4</v>
      </c>
    </row>
    <row r="28" spans="1:8" x14ac:dyDescent="0.25">
      <c r="A28" s="1">
        <v>45158.375</v>
      </c>
      <c r="B28">
        <v>3.3</v>
      </c>
      <c r="C28">
        <v>3.3E-3</v>
      </c>
      <c r="D28">
        <v>2.3465338991953766E-3</v>
      </c>
      <c r="E28">
        <v>-6.9931167697315428E-4</v>
      </c>
      <c r="F28">
        <v>3.8694566872796423E-3</v>
      </c>
      <c r="G28">
        <v>-2.2222344650574197E-3</v>
      </c>
      <c r="H28">
        <v>8.2361111111111122E-4</v>
      </c>
    </row>
    <row r="29" spans="1:8" x14ac:dyDescent="0.25">
      <c r="A29" s="1">
        <v>45158.416666666664</v>
      </c>
      <c r="B29">
        <v>0.4</v>
      </c>
      <c r="C29">
        <v>4.0000000000000002E-4</v>
      </c>
      <c r="D29">
        <v>2.3465338991953766E-3</v>
      </c>
      <c r="E29">
        <v>-6.9931167697315428E-4</v>
      </c>
      <c r="F29">
        <v>3.8694566872796423E-3</v>
      </c>
      <c r="G29">
        <v>-2.2222344650574197E-3</v>
      </c>
      <c r="H29">
        <v>8.2361111111111122E-4</v>
      </c>
    </row>
    <row r="30" spans="1:8" x14ac:dyDescent="0.25">
      <c r="A30" s="1">
        <v>45158.458333333336</v>
      </c>
      <c r="B30">
        <v>6</v>
      </c>
      <c r="C30">
        <v>6.0000000000000001E-3</v>
      </c>
      <c r="D30">
        <v>2.3465338991953766E-3</v>
      </c>
      <c r="E30">
        <v>-6.9931167697315428E-4</v>
      </c>
      <c r="F30">
        <v>3.8694566872796423E-3</v>
      </c>
      <c r="G30">
        <v>-2.2222344650574197E-3</v>
      </c>
      <c r="H30">
        <v>8.2361111111111122E-4</v>
      </c>
    </row>
    <row r="31" spans="1:8" x14ac:dyDescent="0.25">
      <c r="A31" s="1">
        <v>45158.5</v>
      </c>
      <c r="B31">
        <v>0.6</v>
      </c>
      <c r="C31">
        <v>5.9999999999999995E-4</v>
      </c>
      <c r="D31">
        <v>2.3465338991953766E-3</v>
      </c>
      <c r="E31">
        <v>-6.9931167697315428E-4</v>
      </c>
      <c r="F31">
        <v>3.8694566872796423E-3</v>
      </c>
      <c r="G31">
        <v>-2.2222344650574197E-3</v>
      </c>
      <c r="H31">
        <v>8.2361111111111122E-4</v>
      </c>
    </row>
    <row r="32" spans="1:8" x14ac:dyDescent="0.25">
      <c r="A32" s="1">
        <v>45158.541666666664</v>
      </c>
      <c r="B32">
        <v>1</v>
      </c>
      <c r="C32">
        <v>1E-3</v>
      </c>
      <c r="D32">
        <v>2.3465338991953766E-3</v>
      </c>
      <c r="E32">
        <v>-6.9931167697315428E-4</v>
      </c>
      <c r="F32">
        <v>3.8694566872796423E-3</v>
      </c>
      <c r="G32">
        <v>-2.2222344650574197E-3</v>
      </c>
      <c r="H32">
        <v>8.2361111111111122E-4</v>
      </c>
    </row>
    <row r="33" spans="1:8" x14ac:dyDescent="0.25">
      <c r="A33" s="1">
        <v>45158.583333333336</v>
      </c>
      <c r="B33">
        <v>1.7</v>
      </c>
      <c r="C33">
        <v>1.6999999999999999E-3</v>
      </c>
      <c r="D33">
        <v>2.3465338991953766E-3</v>
      </c>
      <c r="E33">
        <v>-6.9931167697315428E-4</v>
      </c>
      <c r="F33">
        <v>3.8694566872796423E-3</v>
      </c>
      <c r="G33">
        <v>-2.2222344650574197E-3</v>
      </c>
      <c r="H33">
        <v>8.2361111111111122E-4</v>
      </c>
    </row>
    <row r="34" spans="1:8" x14ac:dyDescent="0.25">
      <c r="A34" s="1">
        <v>45158.625</v>
      </c>
      <c r="B34">
        <v>-0.8</v>
      </c>
      <c r="C34">
        <v>-8.0000000000000004E-4</v>
      </c>
      <c r="D34">
        <v>2.3465338991953766E-3</v>
      </c>
      <c r="E34">
        <v>-6.9931167697315428E-4</v>
      </c>
      <c r="F34">
        <v>3.8694566872796423E-3</v>
      </c>
      <c r="G34">
        <v>-2.2222344650574197E-3</v>
      </c>
      <c r="H34">
        <v>8.2361111111111122E-4</v>
      </c>
    </row>
    <row r="35" spans="1:8" x14ac:dyDescent="0.25">
      <c r="A35" s="1">
        <v>45158.666666666664</v>
      </c>
      <c r="B35">
        <v>4.4000000000000004</v>
      </c>
      <c r="C35">
        <v>4.4000000000000003E-3</v>
      </c>
      <c r="D35">
        <v>2.3465338991953766E-3</v>
      </c>
      <c r="E35">
        <v>-6.9931167697315428E-4</v>
      </c>
      <c r="F35">
        <v>3.8694566872796423E-3</v>
      </c>
      <c r="G35">
        <v>-2.2222344650574197E-3</v>
      </c>
      <c r="H35">
        <v>8.2361111111111122E-4</v>
      </c>
    </row>
    <row r="36" spans="1:8" x14ac:dyDescent="0.25">
      <c r="A36" s="1">
        <v>45158.708333333336</v>
      </c>
      <c r="B36">
        <v>1.3</v>
      </c>
      <c r="C36">
        <v>1.2999999999999999E-3</v>
      </c>
      <c r="D36">
        <v>2.3465338991953766E-3</v>
      </c>
      <c r="E36">
        <v>-6.9931167697315428E-4</v>
      </c>
      <c r="F36">
        <v>3.8694566872796423E-3</v>
      </c>
      <c r="G36">
        <v>-2.2222344650574197E-3</v>
      </c>
      <c r="H36">
        <v>8.2361111111111122E-4</v>
      </c>
    </row>
    <row r="37" spans="1:8" x14ac:dyDescent="0.25">
      <c r="A37" s="1">
        <v>45158.75</v>
      </c>
      <c r="B37">
        <v>0.7</v>
      </c>
      <c r="C37">
        <v>6.9999999999999999E-4</v>
      </c>
      <c r="D37">
        <v>2.3465338991953766E-3</v>
      </c>
      <c r="E37">
        <v>-6.9931167697315428E-4</v>
      </c>
      <c r="F37">
        <v>3.8694566872796423E-3</v>
      </c>
      <c r="G37">
        <v>-2.2222344650574197E-3</v>
      </c>
      <c r="H37">
        <v>8.2361111111111122E-4</v>
      </c>
    </row>
    <row r="38" spans="1:8" x14ac:dyDescent="0.25">
      <c r="A38" s="1">
        <v>45158.791666666664</v>
      </c>
      <c r="B38">
        <v>0</v>
      </c>
      <c r="C38">
        <v>0</v>
      </c>
      <c r="D38">
        <v>2.3465338991953766E-3</v>
      </c>
      <c r="E38">
        <v>-6.9931167697315428E-4</v>
      </c>
      <c r="F38">
        <v>3.8694566872796423E-3</v>
      </c>
      <c r="G38">
        <v>-2.2222344650574197E-3</v>
      </c>
      <c r="H38">
        <v>8.2361111111111122E-4</v>
      </c>
    </row>
    <row r="39" spans="1:8" x14ac:dyDescent="0.25">
      <c r="A39" s="1">
        <v>45158.833333333336</v>
      </c>
      <c r="B39">
        <v>-0.4</v>
      </c>
      <c r="C39">
        <v>-4.0000000000000002E-4</v>
      </c>
      <c r="D39">
        <v>2.3465338991953766E-3</v>
      </c>
      <c r="E39">
        <v>-6.9931167697315428E-4</v>
      </c>
      <c r="F39">
        <v>3.8694566872796423E-3</v>
      </c>
      <c r="G39">
        <v>-2.2222344650574197E-3</v>
      </c>
      <c r="H39">
        <v>8.2361111111111122E-4</v>
      </c>
    </row>
    <row r="40" spans="1:8" x14ac:dyDescent="0.25">
      <c r="A40" s="1">
        <v>45158.875</v>
      </c>
      <c r="B40">
        <v>0.6</v>
      </c>
      <c r="C40">
        <v>5.9999999999999995E-4</v>
      </c>
      <c r="D40">
        <v>2.3465338991953766E-3</v>
      </c>
      <c r="E40">
        <v>-6.9931167697315428E-4</v>
      </c>
      <c r="F40">
        <v>3.8694566872796423E-3</v>
      </c>
      <c r="G40">
        <v>-2.2222344650574197E-3</v>
      </c>
      <c r="H40">
        <v>8.2361111111111122E-4</v>
      </c>
    </row>
    <row r="41" spans="1:8" x14ac:dyDescent="0.25">
      <c r="A41" s="1">
        <v>45158.916666666664</v>
      </c>
      <c r="B41">
        <v>2.6</v>
      </c>
      <c r="C41">
        <v>2.5999999999999999E-3</v>
      </c>
      <c r="D41">
        <v>2.3465338991953766E-3</v>
      </c>
      <c r="E41">
        <v>-6.9931167697315428E-4</v>
      </c>
      <c r="F41">
        <v>3.8694566872796423E-3</v>
      </c>
      <c r="G41">
        <v>-2.2222344650574197E-3</v>
      </c>
      <c r="H41">
        <v>8.2361111111111122E-4</v>
      </c>
    </row>
    <row r="42" spans="1:8" x14ac:dyDescent="0.25">
      <c r="A42" s="1">
        <v>45158.958333333336</v>
      </c>
      <c r="B42">
        <v>1.8</v>
      </c>
      <c r="C42">
        <v>1.8E-3</v>
      </c>
      <c r="D42">
        <v>2.3465338991953766E-3</v>
      </c>
      <c r="E42">
        <v>-6.9931167697315428E-4</v>
      </c>
      <c r="F42">
        <v>3.8694566872796423E-3</v>
      </c>
      <c r="G42">
        <v>-2.2222344650574197E-3</v>
      </c>
      <c r="H42">
        <v>8.2361111111111122E-4</v>
      </c>
    </row>
    <row r="43" spans="1:8" x14ac:dyDescent="0.25">
      <c r="A43" s="1">
        <v>45159</v>
      </c>
      <c r="B43">
        <v>0.3</v>
      </c>
      <c r="C43">
        <v>2.9999999999999997E-4</v>
      </c>
      <c r="D43">
        <v>2.3465338991953766E-3</v>
      </c>
      <c r="E43">
        <v>-6.9931167697315428E-4</v>
      </c>
      <c r="F43">
        <v>3.8694566872796423E-3</v>
      </c>
      <c r="G43">
        <v>-2.2222344650574197E-3</v>
      </c>
      <c r="H43">
        <v>8.2361111111111122E-4</v>
      </c>
    </row>
    <row r="44" spans="1:8" x14ac:dyDescent="0.25">
      <c r="A44" s="1">
        <v>45159.041666666664</v>
      </c>
      <c r="B44">
        <v>2.7</v>
      </c>
      <c r="C44">
        <v>2.7000000000000001E-3</v>
      </c>
      <c r="D44">
        <v>2.3465338991953766E-3</v>
      </c>
      <c r="E44">
        <v>-6.9931167697315428E-4</v>
      </c>
      <c r="F44">
        <v>3.8694566872796423E-3</v>
      </c>
      <c r="G44">
        <v>-2.2222344650574197E-3</v>
      </c>
      <c r="H44">
        <v>8.2361111111111122E-4</v>
      </c>
    </row>
    <row r="45" spans="1:8" x14ac:dyDescent="0.25">
      <c r="A45" s="1">
        <v>45159.083333333336</v>
      </c>
      <c r="B45">
        <v>-1</v>
      </c>
      <c r="C45">
        <v>-1E-3</v>
      </c>
      <c r="D45">
        <v>2.3465338991953766E-3</v>
      </c>
      <c r="E45">
        <v>-6.9931167697315428E-4</v>
      </c>
      <c r="F45">
        <v>3.8694566872796423E-3</v>
      </c>
      <c r="G45">
        <v>-2.2222344650574197E-3</v>
      </c>
      <c r="H45">
        <v>8.2361111111111122E-4</v>
      </c>
    </row>
    <row r="46" spans="1:8" x14ac:dyDescent="0.25">
      <c r="A46" s="1">
        <v>45159.125</v>
      </c>
      <c r="B46">
        <v>0.5</v>
      </c>
      <c r="C46">
        <v>5.0000000000000001E-4</v>
      </c>
      <c r="D46">
        <v>2.3465338991953766E-3</v>
      </c>
      <c r="E46">
        <v>-6.9931167697315428E-4</v>
      </c>
      <c r="F46">
        <v>3.8694566872796423E-3</v>
      </c>
      <c r="G46">
        <v>-2.2222344650574197E-3</v>
      </c>
      <c r="H46">
        <v>8.2361111111111122E-4</v>
      </c>
    </row>
    <row r="47" spans="1:8" x14ac:dyDescent="0.25">
      <c r="A47" s="1">
        <v>45159.166666666664</v>
      </c>
      <c r="B47">
        <v>-0.4</v>
      </c>
      <c r="C47">
        <v>-4.0000000000000002E-4</v>
      </c>
      <c r="D47">
        <v>2.3465338991953766E-3</v>
      </c>
      <c r="E47">
        <v>-6.9931167697315428E-4</v>
      </c>
      <c r="F47">
        <v>3.8694566872796423E-3</v>
      </c>
      <c r="G47">
        <v>-2.2222344650574197E-3</v>
      </c>
      <c r="H47">
        <v>8.2361111111111122E-4</v>
      </c>
    </row>
    <row r="48" spans="1:8" x14ac:dyDescent="0.25">
      <c r="A48" s="1">
        <v>45159.208333333336</v>
      </c>
      <c r="B48">
        <v>2.2000000000000002</v>
      </c>
      <c r="C48">
        <v>2.2000000000000001E-3</v>
      </c>
      <c r="D48">
        <v>2.3465338991953766E-3</v>
      </c>
      <c r="E48">
        <v>-6.9931167697315428E-4</v>
      </c>
      <c r="F48">
        <v>3.8694566872796423E-3</v>
      </c>
      <c r="G48">
        <v>-2.2222344650574197E-3</v>
      </c>
      <c r="H48">
        <v>8.2361111111111122E-4</v>
      </c>
    </row>
    <row r="49" spans="1:8" x14ac:dyDescent="0.25">
      <c r="A49" s="1">
        <v>45159.25</v>
      </c>
      <c r="B49">
        <v>0.4</v>
      </c>
      <c r="C49">
        <v>4.0000000000000002E-4</v>
      </c>
      <c r="D49">
        <v>2.3465338991953766E-3</v>
      </c>
      <c r="E49">
        <v>-6.9931167697315428E-4</v>
      </c>
      <c r="F49">
        <v>3.8694566872796423E-3</v>
      </c>
      <c r="G49">
        <v>-2.2222344650574197E-3</v>
      </c>
      <c r="H49">
        <v>8.2361111111111122E-4</v>
      </c>
    </row>
    <row r="50" spans="1:8" x14ac:dyDescent="0.25">
      <c r="A50" s="1">
        <v>45159.291666666664</v>
      </c>
      <c r="B50">
        <v>2.7</v>
      </c>
      <c r="C50">
        <v>2.7000000000000001E-3</v>
      </c>
      <c r="D50">
        <v>2.3465338991953766E-3</v>
      </c>
      <c r="E50">
        <v>-6.9931167697315428E-4</v>
      </c>
      <c r="F50">
        <v>3.8694566872796423E-3</v>
      </c>
      <c r="G50">
        <v>-2.2222344650574197E-3</v>
      </c>
      <c r="H50">
        <v>8.2361111111111122E-4</v>
      </c>
    </row>
    <row r="51" spans="1:8" x14ac:dyDescent="0.25">
      <c r="A51" s="1">
        <v>45159.333333333336</v>
      </c>
      <c r="B51">
        <v>1</v>
      </c>
      <c r="C51">
        <v>1E-3</v>
      </c>
      <c r="D51">
        <v>2.3465338991953766E-3</v>
      </c>
      <c r="E51">
        <v>-6.9931167697315428E-4</v>
      </c>
      <c r="F51">
        <v>3.8694566872796423E-3</v>
      </c>
      <c r="G51">
        <v>-2.2222344650574197E-3</v>
      </c>
      <c r="H51">
        <v>8.2361111111111122E-4</v>
      </c>
    </row>
    <row r="52" spans="1:8" x14ac:dyDescent="0.25">
      <c r="A52" s="1">
        <v>45159.375</v>
      </c>
      <c r="B52">
        <v>0.2</v>
      </c>
      <c r="C52">
        <v>2.0000000000000001E-4</v>
      </c>
      <c r="D52">
        <v>2.3465338991953766E-3</v>
      </c>
      <c r="E52">
        <v>-6.9931167697315428E-4</v>
      </c>
      <c r="F52">
        <v>3.8694566872796423E-3</v>
      </c>
      <c r="G52">
        <v>-2.2222344650574197E-3</v>
      </c>
      <c r="H52">
        <v>8.2361111111111122E-4</v>
      </c>
    </row>
    <row r="53" spans="1:8" x14ac:dyDescent="0.25">
      <c r="A53" s="1">
        <v>45159.416666666664</v>
      </c>
      <c r="B53">
        <v>0</v>
      </c>
      <c r="C53">
        <v>0</v>
      </c>
      <c r="D53">
        <v>2.3465338991953766E-3</v>
      </c>
      <c r="E53">
        <v>-6.9931167697315428E-4</v>
      </c>
      <c r="F53">
        <v>3.8694566872796423E-3</v>
      </c>
      <c r="G53">
        <v>-2.2222344650574197E-3</v>
      </c>
      <c r="H53">
        <v>8.2361111111111122E-4</v>
      </c>
    </row>
    <row r="54" spans="1:8" x14ac:dyDescent="0.25">
      <c r="A54" s="1">
        <v>45159.458333333336</v>
      </c>
      <c r="B54">
        <v>0</v>
      </c>
      <c r="C54">
        <v>0</v>
      </c>
      <c r="D54">
        <v>2.3465338991953766E-3</v>
      </c>
      <c r="E54">
        <v>-6.9931167697315428E-4</v>
      </c>
      <c r="F54">
        <v>3.8694566872796423E-3</v>
      </c>
      <c r="G54">
        <v>-2.2222344650574197E-3</v>
      </c>
      <c r="H54">
        <v>8.2361111111111122E-4</v>
      </c>
    </row>
    <row r="55" spans="1:8" x14ac:dyDescent="0.25">
      <c r="A55" s="1">
        <v>45159.5</v>
      </c>
      <c r="B55">
        <v>0.2</v>
      </c>
      <c r="C55">
        <v>2.0000000000000001E-4</v>
      </c>
      <c r="D55">
        <v>2.3465338991953766E-3</v>
      </c>
      <c r="E55">
        <v>-6.9931167697315428E-4</v>
      </c>
      <c r="F55">
        <v>3.8694566872796423E-3</v>
      </c>
      <c r="G55">
        <v>-2.2222344650574197E-3</v>
      </c>
      <c r="H55">
        <v>8.2361111111111122E-4</v>
      </c>
    </row>
    <row r="56" spans="1:8" x14ac:dyDescent="0.25">
      <c r="A56" s="1">
        <v>45159.541666666664</v>
      </c>
      <c r="B56">
        <v>0.5</v>
      </c>
      <c r="C56">
        <v>5.0000000000000001E-4</v>
      </c>
      <c r="D56">
        <v>2.3465338991953766E-3</v>
      </c>
      <c r="E56">
        <v>-6.9931167697315428E-4</v>
      </c>
      <c r="F56">
        <v>3.8694566872796423E-3</v>
      </c>
      <c r="G56">
        <v>-2.2222344650574197E-3</v>
      </c>
      <c r="H56">
        <v>8.2361111111111122E-4</v>
      </c>
    </row>
    <row r="57" spans="1:8" x14ac:dyDescent="0.25">
      <c r="A57" s="1">
        <v>45159.583333333336</v>
      </c>
      <c r="B57">
        <v>-1.7</v>
      </c>
      <c r="C57">
        <v>-1.6999999999999999E-3</v>
      </c>
      <c r="D57">
        <v>2.3465338991953766E-3</v>
      </c>
      <c r="E57">
        <v>-6.9931167697315428E-4</v>
      </c>
      <c r="F57">
        <v>3.8694566872796423E-3</v>
      </c>
      <c r="G57">
        <v>-2.2222344650574197E-3</v>
      </c>
      <c r="H57">
        <v>8.2361111111111122E-4</v>
      </c>
    </row>
    <row r="58" spans="1:8" x14ac:dyDescent="0.25">
      <c r="A58" s="1">
        <v>45159.625</v>
      </c>
      <c r="B58">
        <v>1.6</v>
      </c>
      <c r="C58">
        <v>1.6000000000000001E-3</v>
      </c>
      <c r="D58">
        <v>2.3465338991953766E-3</v>
      </c>
      <c r="E58">
        <v>-6.9931167697315428E-4</v>
      </c>
      <c r="F58">
        <v>3.8694566872796423E-3</v>
      </c>
      <c r="G58">
        <v>-2.2222344650574197E-3</v>
      </c>
      <c r="H58">
        <v>8.2361111111111122E-4</v>
      </c>
    </row>
    <row r="59" spans="1:8" x14ac:dyDescent="0.25">
      <c r="A59" s="1">
        <v>45159.666666666664</v>
      </c>
      <c r="B59">
        <v>2.9</v>
      </c>
      <c r="C59">
        <v>2.8999999999999998E-3</v>
      </c>
      <c r="D59">
        <v>2.3465338991953766E-3</v>
      </c>
      <c r="E59">
        <v>-6.9931167697315428E-4</v>
      </c>
      <c r="F59">
        <v>3.8694566872796423E-3</v>
      </c>
      <c r="G59">
        <v>-2.2222344650574197E-3</v>
      </c>
      <c r="H59">
        <v>8.2361111111111122E-4</v>
      </c>
    </row>
    <row r="60" spans="1:8" x14ac:dyDescent="0.25">
      <c r="A60" s="1">
        <v>45159.708333333336</v>
      </c>
      <c r="B60">
        <v>2.7</v>
      </c>
      <c r="C60">
        <v>2.7000000000000001E-3</v>
      </c>
      <c r="D60">
        <v>2.3465338991953766E-3</v>
      </c>
      <c r="E60">
        <v>-6.9931167697315428E-4</v>
      </c>
      <c r="F60">
        <v>3.8694566872796423E-3</v>
      </c>
      <c r="G60">
        <v>-2.2222344650574197E-3</v>
      </c>
      <c r="H60">
        <v>8.2361111111111122E-4</v>
      </c>
    </row>
    <row r="61" spans="1:8" x14ac:dyDescent="0.25">
      <c r="A61" s="1">
        <v>45159.75</v>
      </c>
      <c r="B61">
        <v>2.2999999999999998</v>
      </c>
      <c r="C61">
        <v>2.3E-3</v>
      </c>
      <c r="D61">
        <v>2.3465338991953766E-3</v>
      </c>
      <c r="E61">
        <v>-6.9931167697315428E-4</v>
      </c>
      <c r="F61">
        <v>3.8694566872796423E-3</v>
      </c>
      <c r="G61">
        <v>-2.2222344650574197E-3</v>
      </c>
      <c r="H61">
        <v>8.2361111111111122E-4</v>
      </c>
    </row>
    <row r="62" spans="1:8" x14ac:dyDescent="0.25">
      <c r="A62" s="1">
        <v>45159.791666666664</v>
      </c>
      <c r="B62">
        <v>0</v>
      </c>
      <c r="C62">
        <v>0</v>
      </c>
      <c r="D62">
        <v>2.3465338991953766E-3</v>
      </c>
      <c r="E62">
        <v>-6.9931167697315428E-4</v>
      </c>
      <c r="F62">
        <v>3.8694566872796423E-3</v>
      </c>
      <c r="G62">
        <v>-2.2222344650574197E-3</v>
      </c>
      <c r="H62">
        <v>8.2361111111111122E-4</v>
      </c>
    </row>
    <row r="63" spans="1:8" x14ac:dyDescent="0.25">
      <c r="A63" s="1">
        <v>45159.833333333336</v>
      </c>
      <c r="B63">
        <v>0.4</v>
      </c>
      <c r="C63">
        <v>4.0000000000000002E-4</v>
      </c>
      <c r="D63">
        <v>2.3465338991953766E-3</v>
      </c>
      <c r="E63">
        <v>-6.9931167697315428E-4</v>
      </c>
      <c r="F63">
        <v>3.8694566872796423E-3</v>
      </c>
      <c r="G63">
        <v>-2.2222344650574197E-3</v>
      </c>
      <c r="H63">
        <v>8.2361111111111122E-4</v>
      </c>
    </row>
    <row r="64" spans="1:8" x14ac:dyDescent="0.25">
      <c r="A64" s="1">
        <v>45159.875</v>
      </c>
      <c r="B64">
        <v>-1.6</v>
      </c>
      <c r="C64">
        <v>-1.6000000000000001E-3</v>
      </c>
      <c r="D64">
        <v>2.3465338991953766E-3</v>
      </c>
      <c r="E64">
        <v>-6.9931167697315428E-4</v>
      </c>
      <c r="F64">
        <v>3.8694566872796423E-3</v>
      </c>
      <c r="G64">
        <v>-2.2222344650574197E-3</v>
      </c>
      <c r="H64">
        <v>8.2361111111111122E-4</v>
      </c>
    </row>
    <row r="65" spans="1:8" x14ac:dyDescent="0.25">
      <c r="A65" s="1">
        <v>45159.916666666664</v>
      </c>
      <c r="B65">
        <v>0</v>
      </c>
      <c r="C65">
        <v>0</v>
      </c>
      <c r="D65">
        <v>2.3465338991953766E-3</v>
      </c>
      <c r="E65">
        <v>-6.9931167697315428E-4</v>
      </c>
      <c r="F65">
        <v>3.8694566872796423E-3</v>
      </c>
      <c r="G65">
        <v>-2.2222344650574197E-3</v>
      </c>
      <c r="H65">
        <v>8.2361111111111122E-4</v>
      </c>
    </row>
    <row r="66" spans="1:8" x14ac:dyDescent="0.25">
      <c r="A66" s="1">
        <v>45159.958333333336</v>
      </c>
      <c r="B66">
        <v>0</v>
      </c>
      <c r="C66">
        <v>0</v>
      </c>
      <c r="D66">
        <v>2.3465338991953766E-3</v>
      </c>
      <c r="E66">
        <v>-6.9931167697315428E-4</v>
      </c>
      <c r="F66">
        <v>3.8694566872796423E-3</v>
      </c>
      <c r="G66">
        <v>-2.2222344650574197E-3</v>
      </c>
      <c r="H66">
        <v>8.2361111111111122E-4</v>
      </c>
    </row>
    <row r="67" spans="1:8" x14ac:dyDescent="0.25">
      <c r="A67" s="1">
        <v>45160</v>
      </c>
      <c r="B67">
        <v>-1.2</v>
      </c>
      <c r="C67">
        <v>-1.1999999999999999E-3</v>
      </c>
      <c r="D67">
        <v>2.3465338991953766E-3</v>
      </c>
      <c r="E67">
        <v>-6.9931167697315428E-4</v>
      </c>
      <c r="F67">
        <v>3.8694566872796423E-3</v>
      </c>
      <c r="G67">
        <v>-2.2222344650574197E-3</v>
      </c>
      <c r="H67">
        <v>8.2361111111111122E-4</v>
      </c>
    </row>
    <row r="68" spans="1:8" x14ac:dyDescent="0.25">
      <c r="A68" s="1">
        <v>45160.041666666664</v>
      </c>
      <c r="B68">
        <v>3.7</v>
      </c>
      <c r="C68">
        <v>3.7000000000000002E-3</v>
      </c>
      <c r="D68">
        <v>2.3465338991953766E-3</v>
      </c>
      <c r="E68">
        <v>-6.9931167697315428E-4</v>
      </c>
      <c r="F68">
        <v>3.8694566872796423E-3</v>
      </c>
      <c r="G68">
        <v>-2.2222344650574197E-3</v>
      </c>
      <c r="H68">
        <v>8.2361111111111122E-4</v>
      </c>
    </row>
    <row r="69" spans="1:8" x14ac:dyDescent="0.25">
      <c r="A69" s="1">
        <v>45160.083333333336</v>
      </c>
      <c r="B69">
        <v>2.5</v>
      </c>
      <c r="C69">
        <v>2.5000000000000001E-3</v>
      </c>
      <c r="D69">
        <v>2.3465338991953766E-3</v>
      </c>
      <c r="E69">
        <v>-6.9931167697315428E-4</v>
      </c>
      <c r="F69">
        <v>3.8694566872796423E-3</v>
      </c>
      <c r="G69">
        <v>-2.2222344650574197E-3</v>
      </c>
      <c r="H69">
        <v>8.2361111111111122E-4</v>
      </c>
    </row>
    <row r="70" spans="1:8" x14ac:dyDescent="0.25">
      <c r="A70" s="1">
        <v>45160.125</v>
      </c>
      <c r="B70">
        <v>-0.7</v>
      </c>
      <c r="C70">
        <v>-6.9999999999999999E-4</v>
      </c>
      <c r="D70">
        <v>2.3465338991953766E-3</v>
      </c>
      <c r="E70">
        <v>-6.9931167697315428E-4</v>
      </c>
      <c r="F70">
        <v>3.8694566872796423E-3</v>
      </c>
      <c r="G70">
        <v>-2.2222344650574197E-3</v>
      </c>
      <c r="H70">
        <v>8.2361111111111122E-4</v>
      </c>
    </row>
    <row r="71" spans="1:8" x14ac:dyDescent="0.25">
      <c r="A71" s="1">
        <v>45160.166666666664</v>
      </c>
      <c r="B71">
        <v>1</v>
      </c>
      <c r="C71">
        <v>1E-3</v>
      </c>
      <c r="D71">
        <v>2.3465338991953766E-3</v>
      </c>
      <c r="E71">
        <v>-6.9931167697315428E-4</v>
      </c>
      <c r="F71">
        <v>3.8694566872796423E-3</v>
      </c>
      <c r="G71">
        <v>-2.2222344650574197E-3</v>
      </c>
      <c r="H71">
        <v>8.2361111111111122E-4</v>
      </c>
    </row>
    <row r="72" spans="1:8" x14ac:dyDescent="0.25">
      <c r="A72" s="1">
        <v>45160.208333333336</v>
      </c>
      <c r="B72">
        <v>2.2999999999999998</v>
      </c>
      <c r="C72">
        <v>2.3E-3</v>
      </c>
      <c r="D72">
        <v>2.3465338991953766E-3</v>
      </c>
      <c r="E72">
        <v>-6.9931167697315428E-4</v>
      </c>
      <c r="F72">
        <v>3.8694566872796423E-3</v>
      </c>
      <c r="G72">
        <v>-2.2222344650574197E-3</v>
      </c>
      <c r="H72">
        <v>8.2361111111111122E-4</v>
      </c>
    </row>
    <row r="73" spans="1:8" x14ac:dyDescent="0.25">
      <c r="A73" s="1">
        <v>45160.25</v>
      </c>
      <c r="B73">
        <v>1.4</v>
      </c>
      <c r="C73">
        <v>1.4E-3</v>
      </c>
      <c r="D73">
        <v>2.3465338991953766E-3</v>
      </c>
      <c r="E73">
        <v>-6.9931167697315428E-4</v>
      </c>
      <c r="F73">
        <v>3.8694566872796423E-3</v>
      </c>
      <c r="G73">
        <v>-2.2222344650574197E-3</v>
      </c>
      <c r="H73">
        <v>8.2361111111111122E-4</v>
      </c>
    </row>
    <row r="74" spans="1:8" x14ac:dyDescent="0.25">
      <c r="A74" s="1">
        <v>45160.291666666664</v>
      </c>
      <c r="B74">
        <v>0.8</v>
      </c>
      <c r="C74">
        <v>8.0000000000000004E-4</v>
      </c>
      <c r="D74">
        <v>2.3465338991953766E-3</v>
      </c>
      <c r="E74">
        <v>-6.9931167697315428E-4</v>
      </c>
      <c r="F74">
        <v>3.8694566872796423E-3</v>
      </c>
      <c r="G74">
        <v>-2.2222344650574197E-3</v>
      </c>
      <c r="H74">
        <v>8.2361111111111122E-4</v>
      </c>
    </row>
    <row r="75" spans="1:8" x14ac:dyDescent="0.25">
      <c r="A75" s="1">
        <v>45160.333333333336</v>
      </c>
      <c r="B75">
        <v>-0.3</v>
      </c>
      <c r="C75">
        <v>-2.9999999999999997E-4</v>
      </c>
      <c r="D75">
        <v>2.3465338991953766E-3</v>
      </c>
      <c r="E75">
        <v>-6.9931167697315428E-4</v>
      </c>
      <c r="F75">
        <v>3.8694566872796423E-3</v>
      </c>
      <c r="G75">
        <v>-2.2222344650574197E-3</v>
      </c>
      <c r="H75">
        <v>8.2361111111111122E-4</v>
      </c>
    </row>
  </sheetData>
  <mergeCells count="2">
    <mergeCell ref="A1:H1"/>
    <mergeCell ref="A2:H2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BF16E-58FA-471C-A584-3A1726C4CFDB}">
  <dimension ref="A1:D7"/>
  <sheetViews>
    <sheetView workbookViewId="0">
      <selection activeCell="D4" sqref="D4"/>
    </sheetView>
  </sheetViews>
  <sheetFormatPr defaultRowHeight="15" x14ac:dyDescent="0.25"/>
  <cols>
    <col min="4" max="4" width="23.5703125" customWidth="1"/>
  </cols>
  <sheetData>
    <row r="1" spans="1:4" x14ac:dyDescent="0.25">
      <c r="A1" s="3" t="s">
        <v>13</v>
      </c>
      <c r="B1" s="3" t="s">
        <v>16</v>
      </c>
      <c r="D1" s="3" t="s">
        <v>19</v>
      </c>
    </row>
    <row r="2" spans="1:4" ht="48" customHeight="1" x14ac:dyDescent="0.25">
      <c r="A2" t="s">
        <v>14</v>
      </c>
      <c r="B2" t="s">
        <v>17</v>
      </c>
      <c r="D2" s="5" t="s">
        <v>39</v>
      </c>
    </row>
    <row r="3" spans="1:4" ht="44.25" customHeight="1" x14ac:dyDescent="0.25">
      <c r="A3" t="s">
        <v>15</v>
      </c>
      <c r="B3" t="s">
        <v>18</v>
      </c>
      <c r="D3" s="5" t="s">
        <v>40</v>
      </c>
    </row>
    <row r="5" spans="1:4" x14ac:dyDescent="0.25">
      <c r="A5" s="3" t="s">
        <v>34</v>
      </c>
    </row>
    <row r="6" spans="1:4" x14ac:dyDescent="0.25">
      <c r="A6" t="s">
        <v>33</v>
      </c>
    </row>
    <row r="7" spans="1:4" x14ac:dyDescent="0.25">
      <c r="A7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BKGD Audit</vt:lpstr>
      <vt:lpstr>Raw Data Input</vt:lpstr>
      <vt:lpstr>Investigate</vt:lpstr>
      <vt:lpstr>Zero Calculation</vt:lpstr>
      <vt:lpstr>Theoretical Zero</vt:lpstr>
      <vt:lpstr>Dropdown</vt:lpstr>
      <vt:lpstr>'BKGD Audit'!Print_Area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Luu</dc:creator>
  <cp:lastModifiedBy>Lina Luu</cp:lastModifiedBy>
  <cp:lastPrinted>2024-03-27T22:07:02Z</cp:lastPrinted>
  <dcterms:created xsi:type="dcterms:W3CDTF">2024-01-25T23:33:26Z</dcterms:created>
  <dcterms:modified xsi:type="dcterms:W3CDTF">2024-03-27T22:07:40Z</dcterms:modified>
</cp:coreProperties>
</file>